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4585" windowHeight="12405" activeTab="0"/>
  </bookViews>
  <sheets>
    <sheet name="Carbon Dioxide" sheetId="1" r:id="rId1"/>
  </sheets>
  <definedNames/>
  <calcPr fullCalcOnLoad="1"/>
</workbook>
</file>

<file path=xl/sharedStrings.xml><?xml version="1.0" encoding="utf-8"?>
<sst xmlns="http://schemas.openxmlformats.org/spreadsheetml/2006/main" count="129" uniqueCount="114">
  <si>
    <t>C</t>
  </si>
  <si>
    <t>P</t>
  </si>
  <si>
    <t>l/s</t>
  </si>
  <si>
    <t>Q</t>
  </si>
  <si>
    <t>n</t>
  </si>
  <si>
    <t>room air change rate</t>
  </si>
  <si>
    <t>suffix t</t>
  </si>
  <si>
    <t>Suffix i</t>
  </si>
  <si>
    <t>initial (at time = 0)</t>
  </si>
  <si>
    <t>e</t>
  </si>
  <si>
    <t>2.72  (base of natural logs)</t>
  </si>
  <si>
    <t>m³</t>
  </si>
  <si>
    <t>m³/hr</t>
  </si>
  <si>
    <t>per hr</t>
  </si>
  <si>
    <t>O</t>
  </si>
  <si>
    <t>Outdoor air</t>
  </si>
  <si>
    <t>CO</t>
  </si>
  <si>
    <t>Equals</t>
  </si>
  <si>
    <t>after time (number of hours)</t>
  </si>
  <si>
    <t>suffix i</t>
  </si>
  <si>
    <t>Initial start time is nil</t>
  </si>
  <si>
    <t>fresh air supply rate l/s</t>
  </si>
  <si>
    <t>ppm</t>
  </si>
  <si>
    <t>Ci</t>
  </si>
  <si>
    <t>nt</t>
  </si>
  <si>
    <r>
      <t>Ct=(((CO + (10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0"/>
      </rPr>
      <t xml:space="preserve"> * P/Q)) * (1 - e</t>
    </r>
    <r>
      <rPr>
        <vertAlign val="superscript"/>
        <sz val="12"/>
        <rFont val="Times New Roman"/>
        <family val="1"/>
      </rPr>
      <t>-nt</t>
    </r>
    <r>
      <rPr>
        <sz val="12"/>
        <rFont val="Times New Roman"/>
        <family val="0"/>
      </rPr>
      <t>)) + (Ci * e</t>
    </r>
    <r>
      <rPr>
        <vertAlign val="superscript"/>
        <sz val="12"/>
        <rFont val="Times New Roman"/>
        <family val="1"/>
      </rPr>
      <t>-nt</t>
    </r>
    <r>
      <rPr>
        <sz val="12"/>
        <rFont val="Times New Roman"/>
        <family val="0"/>
      </rPr>
      <t>)</t>
    </r>
  </si>
  <si>
    <t>With fresh air of</t>
  </si>
  <si>
    <t>after</t>
  </si>
  <si>
    <t>hours</t>
  </si>
  <si>
    <r>
      <t>concentration of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0"/>
      </rPr>
      <t xml:space="preserve"> ppm </t>
    </r>
  </si>
  <si>
    <r>
      <t>breath rate of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0"/>
      </rPr>
      <t xml:space="preserve"> from occupants l/s</t>
    </r>
  </si>
  <si>
    <t>Air change rate times time period in hours</t>
  </si>
  <si>
    <t>(or drop in break periods etc)</t>
  </si>
  <si>
    <t>Calculation example</t>
  </si>
  <si>
    <t>Time slot</t>
  </si>
  <si>
    <t>Start CO2</t>
  </si>
  <si>
    <t>End CO2</t>
  </si>
  <si>
    <t>Time period</t>
  </si>
  <si>
    <t>Will change to rate as relevant</t>
  </si>
  <si>
    <t>Start</t>
  </si>
  <si>
    <t>End</t>
  </si>
  <si>
    <t>Air changes</t>
  </si>
  <si>
    <t>INCREASE / DECREASE IN CO2 IN VENTILATED BUILDINGS</t>
  </si>
  <si>
    <t>and</t>
  </si>
  <si>
    <t>occupants</t>
  </si>
  <si>
    <t>CO2 breath out</t>
  </si>
  <si>
    <t>Period of time.  e.g. Start 9 am finish 11 am</t>
  </si>
  <si>
    <t>Hours</t>
  </si>
  <si>
    <t>With the number of occupants listed in the yellow box below, CIBSE recommends a minimum flow rate of</t>
  </si>
  <si>
    <r>
      <t>2) The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0"/>
      </rPr>
      <t xml:space="preserve"> in the average persons breath is 35,000 to 50,000 ppm </t>
    </r>
  </si>
  <si>
    <t>Assuming</t>
  </si>
  <si>
    <r>
      <t>1) That occupants exhale 0.005 l/s of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0"/>
      </rPr>
      <t xml:space="preserve"> per person </t>
    </r>
  </si>
  <si>
    <t>Note 2.</t>
  </si>
  <si>
    <t xml:space="preserve">Note 1.  </t>
  </si>
  <si>
    <t>This is not an error.  It is as expected, as the room will reach what is called a steady-state condition.</t>
  </si>
  <si>
    <t>say</t>
  </si>
  <si>
    <t>Fresh air entered as l/s</t>
  </si>
  <si>
    <r>
      <t>If you enter a high period time, you will note that the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0"/>
      </rPr>
      <t xml:space="preserve"> value does not increase.</t>
    </r>
  </si>
  <si>
    <t>Number of</t>
  </si>
  <si>
    <t>Note.  It is generally accepted that 400 ppm is a reasonable level to assume for outdoor air.  The level in the room</t>
  </si>
  <si>
    <t>If the room level is higher (local heavy industry / next to a busy road can cause this) put the known figure in the grey box.</t>
  </si>
  <si>
    <t>C at start normally, but see note below.</t>
  </si>
  <si>
    <t>C when starting or the calculated start figure for an ongoing period</t>
  </si>
  <si>
    <t>PROJECT TITLE.</t>
  </si>
  <si>
    <t xml:space="preserve">Fresh air quantity </t>
  </si>
  <si>
    <t>Number of occupants</t>
  </si>
  <si>
    <t>Air change rate</t>
  </si>
  <si>
    <t>Enter volume of room</t>
  </si>
  <si>
    <t>Gained from        input data</t>
  </si>
  <si>
    <t>The room volume and fresh air rate (yellow boxes above) must be filled for table below to work.</t>
  </si>
  <si>
    <t>I have filled in some times &amp; occupancy rates for samples,  Alter these as required.</t>
  </si>
  <si>
    <t xml:space="preserve">Template prepared by Jim Lawrence of </t>
  </si>
  <si>
    <t>Telephone</t>
  </si>
  <si>
    <t>e-mail</t>
  </si>
  <si>
    <t>info@bscengineers.co.uk</t>
  </si>
  <si>
    <t>B.S.C.  89 Woodlands Way, Mildenhall, Suffolk, IP28 7JA.</t>
  </si>
  <si>
    <t>01223-926-443</t>
  </si>
  <si>
    <t>01638-714-033</t>
  </si>
  <si>
    <t xml:space="preserve">    relevant data.</t>
  </si>
  <si>
    <t xml:space="preserve">    Fill the grey &amp; yellow areas with</t>
  </si>
  <si>
    <t xml:space="preserve">    The blue areas will be the resultant </t>
  </si>
  <si>
    <r>
      <t xml:space="preserve">    CO</t>
    </r>
    <r>
      <rPr>
        <vertAlign val="sub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level.</t>
    </r>
  </si>
  <si>
    <t xml:space="preserve">should normally be around this figure at the start of the day with the ventilation running and no occupants. </t>
  </si>
  <si>
    <t>CO2 will build up to a level of</t>
  </si>
  <si>
    <t xml:space="preserve">    The green areas may all be deleted</t>
  </si>
  <si>
    <t xml:space="preserve">    for the addition of your own notes.</t>
  </si>
  <si>
    <t>Use 24 hr clock and correct separator for time</t>
  </si>
  <si>
    <t xml:space="preserve">    i.e.  17:30   not   17.30</t>
  </si>
  <si>
    <r>
      <t>Build up of CO</t>
    </r>
    <r>
      <rPr>
        <vertAlign val="subscript"/>
        <sz val="12"/>
        <rFont val="Times New Roman"/>
        <family val="1"/>
      </rPr>
      <t xml:space="preserve">2 </t>
    </r>
    <r>
      <rPr>
        <sz val="12"/>
        <rFont val="Times New Roman"/>
        <family val="0"/>
      </rPr>
      <t xml:space="preserve">may be calculated from </t>
    </r>
  </si>
  <si>
    <t>(from below)</t>
  </si>
  <si>
    <t>The data needed for input is:-</t>
  </si>
  <si>
    <t>The volume of the room</t>
  </si>
  <si>
    <t>The rate of fresh air to be introduced</t>
  </si>
  <si>
    <t xml:space="preserve">The time period </t>
  </si>
  <si>
    <t>The number of occupants</t>
  </si>
  <si>
    <t>Where a partial recirculation system is installed, only the fresh air part of the supply air should be considered.</t>
  </si>
  <si>
    <r>
      <t>The general CO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 xml:space="preserve"> level in an occupied ventilated room can be calculated from the document below.  </t>
    </r>
  </si>
  <si>
    <r>
      <t>The starting CO</t>
    </r>
    <r>
      <rPr>
        <vertAlign val="subscript"/>
        <sz val="14"/>
        <rFont val="Times New Roman"/>
        <family val="1"/>
      </rPr>
      <t xml:space="preserve">2 </t>
    </r>
    <r>
      <rPr>
        <sz val="14"/>
        <rFont val="Times New Roman"/>
        <family val="1"/>
      </rPr>
      <t>level before occupancy</t>
    </r>
  </si>
  <si>
    <t>If a different starting level is known, it should be entered in the grey box below.</t>
  </si>
  <si>
    <t xml:space="preserve">As 400 ppm is generally accepted as a reasonable level for outdoor air, this figure has been used </t>
  </si>
  <si>
    <t>as a basis for the calculations prior to room occupation. below.</t>
  </si>
  <si>
    <t xml:space="preserve">With mechanical ventilation, it is suggested that the fresh air supply is calculated </t>
  </si>
  <si>
    <t xml:space="preserve">to give a continuous level of no more than 1,000 ppm.  </t>
  </si>
  <si>
    <t xml:space="preserve">Constant levels of between 1,000 ppm and 2,000 ppm can give rise to drowsiness </t>
  </si>
  <si>
    <t xml:space="preserve">and the feeling that the air feels “poor”.  </t>
  </si>
  <si>
    <t xml:space="preserve">Levels of between 2,000 ppm and 5,000 ppm will make the air feel stuffy and stagnant. </t>
  </si>
  <si>
    <t xml:space="preserve">It can cause headaches, loss of attention and even nausea.  </t>
  </si>
  <si>
    <t>Levels above 5,000 ppm may cause serious oxygen deprivation.</t>
  </si>
  <si>
    <t>Enter the time and occupancy data in marked area.</t>
  </si>
  <si>
    <t xml:space="preserve">If a room has constant ventilation but varying occupancy levels over a period of time, </t>
  </si>
  <si>
    <t xml:space="preserve">then the rise or fall depends on that level of occupancy.  </t>
  </si>
  <si>
    <t xml:space="preserve">If a room is used for a long period, several calculations should be used to allow for the </t>
  </si>
  <si>
    <t xml:space="preserve">interim periods when the mechanical ventilation will be changing the CO2 levels in the room. </t>
  </si>
  <si>
    <t>Each period should be calculated as a separate period to gain a value.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</si>
</sst>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00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h:mm;@"/>
    <numFmt numFmtId="174" formatCode="[$-409]h:mm\ AM/PM;@"/>
    <numFmt numFmtId="175" formatCode="[$-409]hh:mm:ss\ AM/PM"/>
    <numFmt numFmtId="176" formatCode="h:mm:ss;@"/>
  </numFmts>
  <fonts count="48">
    <font>
      <sz val="12"/>
      <name val="Times New Roman"/>
      <family val="0"/>
    </font>
    <font>
      <sz val="8"/>
      <name val="Times New Roman"/>
      <family val="0"/>
    </font>
    <font>
      <sz val="24"/>
      <name val="Times New Roman"/>
      <family val="0"/>
    </font>
    <font>
      <sz val="12"/>
      <color indexed="23"/>
      <name val="Times New Roman"/>
      <family val="0"/>
    </font>
    <font>
      <vertAlign val="superscript"/>
      <sz val="12"/>
      <name val="Times New Roman"/>
      <family val="1"/>
    </font>
    <font>
      <vertAlign val="subscript"/>
      <sz val="12"/>
      <name val="Times New Roman"/>
      <family val="1"/>
    </font>
    <font>
      <sz val="18"/>
      <name val="Times New Roman"/>
      <family val="0"/>
    </font>
    <font>
      <sz val="2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9"/>
      <name val="Times New Roman"/>
      <family val="0"/>
    </font>
    <font>
      <b/>
      <sz val="12"/>
      <name val="Times New Roman"/>
      <family val="1"/>
    </font>
    <font>
      <sz val="16"/>
      <name val="Times New Roman"/>
      <family val="0"/>
    </font>
    <font>
      <sz val="12"/>
      <color indexed="10"/>
      <name val="Times New Roman"/>
      <family val="0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FF3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>
        <color indexed="63"/>
      </bottom>
    </border>
    <border>
      <left>
        <color indexed="63"/>
      </left>
      <right>
        <color indexed="63"/>
      </right>
      <top style="hair">
        <color indexed="12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double">
        <color indexed="12"/>
      </right>
      <top style="hair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hair">
        <color indexed="12"/>
      </right>
      <top style="double">
        <color indexed="12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" fontId="2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/>
    </xf>
    <xf numFmtId="1" fontId="0" fillId="0" borderId="0" xfId="0" applyNumberFormat="1" applyFont="1" applyBorder="1" applyAlignment="1">
      <alignment vertical="center"/>
    </xf>
    <xf numFmtId="2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33" borderId="18" xfId="0" applyNumberFormat="1" applyFont="1" applyFill="1" applyBorder="1" applyAlignment="1">
      <alignment horizontal="center" vertical="center"/>
    </xf>
    <xf numFmtId="0" fontId="10" fillId="0" borderId="19" xfId="0" applyFont="1" applyBorder="1" applyAlignment="1">
      <alignment/>
    </xf>
    <xf numFmtId="20" fontId="0" fillId="34" borderId="19" xfId="0" applyNumberFormat="1" applyFill="1" applyBorder="1" applyAlignment="1" applyProtection="1">
      <alignment horizontal="center"/>
      <protection locked="0"/>
    </xf>
    <xf numFmtId="20" fontId="0" fillId="34" borderId="20" xfId="0" applyNumberFormat="1" applyFill="1" applyBorder="1" applyAlignment="1" applyProtection="1">
      <alignment horizontal="center"/>
      <protection locked="0"/>
    </xf>
    <xf numFmtId="20" fontId="0" fillId="34" borderId="21" xfId="0" applyNumberFormat="1" applyFill="1" applyBorder="1" applyAlignment="1" applyProtection="1">
      <alignment horizontal="center"/>
      <protection locked="0"/>
    </xf>
    <xf numFmtId="0" fontId="0" fillId="34" borderId="22" xfId="0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1" fontId="0" fillId="33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0" fillId="35" borderId="0" xfId="0" applyFill="1" applyBorder="1" applyAlignment="1" applyProtection="1">
      <alignment horizontal="center"/>
      <protection locked="0"/>
    </xf>
    <xf numFmtId="0" fontId="13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36" borderId="0" xfId="0" applyFill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32" fillId="0" borderId="0" xfId="0" applyFont="1" applyBorder="1" applyAlignment="1">
      <alignment/>
    </xf>
    <xf numFmtId="3" fontId="32" fillId="0" borderId="0" xfId="0" applyNumberFormat="1" applyFont="1" applyBorder="1" applyAlignment="1">
      <alignment horizontal="center"/>
    </xf>
    <xf numFmtId="20" fontId="0" fillId="0" borderId="19" xfId="0" applyNumberFormat="1" applyFill="1" applyBorder="1" applyAlignment="1" applyProtection="1">
      <alignment horizontal="center"/>
      <protection/>
    </xf>
    <xf numFmtId="20" fontId="0" fillId="0" borderId="23" xfId="0" applyNumberForma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0" fillId="0" borderId="19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0" fillId="37" borderId="11" xfId="0" applyFill="1" applyBorder="1" applyAlignment="1" applyProtection="1">
      <alignment/>
      <protection locked="0"/>
    </xf>
    <xf numFmtId="0" fontId="0" fillId="37" borderId="12" xfId="0" applyFill="1" applyBorder="1" applyAlignment="1" applyProtection="1">
      <alignment/>
      <protection locked="0"/>
    </xf>
    <xf numFmtId="0" fontId="0" fillId="37" borderId="24" xfId="0" applyFill="1" applyBorder="1" applyAlignment="1" applyProtection="1">
      <alignment/>
      <protection locked="0"/>
    </xf>
    <xf numFmtId="0" fontId="0" fillId="37" borderId="14" xfId="0" applyFont="1" applyFill="1" applyBorder="1" applyAlignment="1" applyProtection="1">
      <alignment/>
      <protection locked="0"/>
    </xf>
    <xf numFmtId="0" fontId="11" fillId="37" borderId="0" xfId="0" applyFont="1" applyFill="1" applyBorder="1" applyAlignment="1" applyProtection="1">
      <alignment/>
      <protection locked="0"/>
    </xf>
    <xf numFmtId="0" fontId="0" fillId="37" borderId="13" xfId="0" applyFill="1" applyBorder="1" applyAlignment="1" applyProtection="1">
      <alignment/>
      <protection locked="0"/>
    </xf>
    <xf numFmtId="0" fontId="0" fillId="37" borderId="0" xfId="0" applyFill="1" applyBorder="1" applyAlignment="1" applyProtection="1">
      <alignment/>
      <protection locked="0"/>
    </xf>
    <xf numFmtId="0" fontId="0" fillId="37" borderId="15" xfId="0" applyFill="1" applyBorder="1" applyAlignment="1" applyProtection="1">
      <alignment/>
      <protection locked="0"/>
    </xf>
    <xf numFmtId="0" fontId="0" fillId="37" borderId="16" xfId="0" applyFill="1" applyBorder="1" applyAlignment="1" applyProtection="1">
      <alignment/>
      <protection locked="0"/>
    </xf>
    <xf numFmtId="0" fontId="0" fillId="37" borderId="17" xfId="0" applyFill="1" applyBorder="1" applyAlignment="1" applyProtection="1">
      <alignment/>
      <protection locked="0"/>
    </xf>
    <xf numFmtId="0" fontId="0" fillId="37" borderId="11" xfId="0" applyFont="1" applyFill="1" applyBorder="1" applyAlignment="1" applyProtection="1">
      <alignment/>
      <protection locked="0"/>
    </xf>
    <xf numFmtId="0" fontId="0" fillId="37" borderId="12" xfId="0" applyFont="1" applyFill="1" applyBorder="1" applyAlignment="1" applyProtection="1">
      <alignment/>
      <protection locked="0"/>
    </xf>
    <xf numFmtId="0" fontId="0" fillId="37" borderId="24" xfId="0" applyFont="1" applyFill="1" applyBorder="1" applyAlignment="1" applyProtection="1">
      <alignment/>
      <protection locked="0"/>
    </xf>
    <xf numFmtId="0" fontId="0" fillId="37" borderId="14" xfId="0" applyFont="1" applyFill="1" applyBorder="1" applyAlignment="1" applyProtection="1">
      <alignment/>
      <protection locked="0"/>
    </xf>
    <xf numFmtId="0" fontId="7" fillId="37" borderId="0" xfId="0" applyFont="1" applyFill="1" applyBorder="1" applyAlignment="1" applyProtection="1">
      <alignment/>
      <protection locked="0"/>
    </xf>
    <xf numFmtId="0" fontId="0" fillId="37" borderId="0" xfId="0" applyFont="1" applyFill="1" applyBorder="1" applyAlignment="1" applyProtection="1">
      <alignment/>
      <protection locked="0"/>
    </xf>
    <xf numFmtId="0" fontId="0" fillId="37" borderId="13" xfId="0" applyFont="1" applyFill="1" applyBorder="1" applyAlignment="1" applyProtection="1">
      <alignment/>
      <protection locked="0"/>
    </xf>
    <xf numFmtId="0" fontId="14" fillId="37" borderId="0" xfId="0" applyFont="1" applyFill="1" applyAlignment="1" applyProtection="1">
      <alignment vertical="center"/>
      <protection locked="0"/>
    </xf>
    <xf numFmtId="0" fontId="14" fillId="37" borderId="0" xfId="0" applyFont="1" applyFill="1" applyAlignment="1" applyProtection="1">
      <alignment/>
      <protection locked="0"/>
    </xf>
    <xf numFmtId="0" fontId="14" fillId="37" borderId="0" xfId="0" applyFont="1" applyFill="1" applyBorder="1" applyAlignment="1" applyProtection="1">
      <alignment/>
      <protection locked="0"/>
    </xf>
    <xf numFmtId="0" fontId="0" fillId="37" borderId="14" xfId="0" applyFont="1" applyFill="1" applyBorder="1" applyAlignment="1" applyProtection="1">
      <alignment vertical="top"/>
      <protection locked="0"/>
    </xf>
    <xf numFmtId="0" fontId="14" fillId="37" borderId="0" xfId="0" applyFont="1" applyFill="1" applyBorder="1" applyAlignment="1" applyProtection="1">
      <alignment vertical="top"/>
      <protection locked="0"/>
    </xf>
    <xf numFmtId="0" fontId="0" fillId="37" borderId="15" xfId="0" applyFont="1" applyFill="1" applyBorder="1" applyAlignment="1" applyProtection="1">
      <alignment/>
      <protection locked="0"/>
    </xf>
    <xf numFmtId="0" fontId="14" fillId="37" borderId="16" xfId="0" applyFont="1" applyFill="1" applyBorder="1" applyAlignment="1" applyProtection="1">
      <alignment/>
      <protection locked="0"/>
    </xf>
    <xf numFmtId="0" fontId="0" fillId="37" borderId="17" xfId="0" applyFont="1" applyFill="1" applyBorder="1" applyAlignment="1" applyProtection="1">
      <alignment/>
      <protection locked="0"/>
    </xf>
    <xf numFmtId="0" fontId="0" fillId="37" borderId="12" xfId="0" applyFill="1" applyBorder="1" applyAlignment="1" applyProtection="1">
      <alignment horizontal="center"/>
      <protection locked="0"/>
    </xf>
    <xf numFmtId="0" fontId="0" fillId="37" borderId="24" xfId="0" applyFill="1" applyBorder="1" applyAlignment="1" applyProtection="1">
      <alignment horizontal="center"/>
      <protection locked="0"/>
    </xf>
    <xf numFmtId="0" fontId="0" fillId="37" borderId="0" xfId="0" applyFill="1" applyBorder="1" applyAlignment="1" applyProtection="1">
      <alignment horizontal="center"/>
      <protection locked="0"/>
    </xf>
    <xf numFmtId="0" fontId="0" fillId="37" borderId="13" xfId="0" applyFill="1" applyBorder="1" applyAlignment="1" applyProtection="1">
      <alignment horizontal="center"/>
      <protection locked="0"/>
    </xf>
    <xf numFmtId="0" fontId="0" fillId="37" borderId="25" xfId="0" applyFill="1" applyBorder="1" applyAlignment="1" applyProtection="1">
      <alignment horizontal="center"/>
      <protection locked="0"/>
    </xf>
    <xf numFmtId="0" fontId="0" fillId="37" borderId="26" xfId="0" applyFill="1" applyBorder="1" applyAlignment="1" applyProtection="1">
      <alignment horizontal="center"/>
      <protection locked="0"/>
    </xf>
    <xf numFmtId="3" fontId="6" fillId="34" borderId="27" xfId="0" applyNumberFormat="1" applyFont="1" applyFill="1" applyBorder="1" applyAlignment="1" applyProtection="1">
      <alignment horizontal="right" vertical="center"/>
      <protection locked="0"/>
    </xf>
    <xf numFmtId="3" fontId="6" fillId="34" borderId="28" xfId="0" applyNumberFormat="1" applyFont="1" applyFill="1" applyBorder="1" applyAlignment="1" applyProtection="1">
      <alignment horizontal="right" vertical="center"/>
      <protection locked="0"/>
    </xf>
    <xf numFmtId="3" fontId="6" fillId="34" borderId="29" xfId="0" applyNumberFormat="1" applyFont="1" applyFill="1" applyBorder="1" applyAlignment="1" applyProtection="1">
      <alignment horizontal="right" vertical="center"/>
      <protection locked="0"/>
    </xf>
    <xf numFmtId="3" fontId="6" fillId="34" borderId="0" xfId="0" applyNumberFormat="1" applyFont="1" applyFill="1" applyBorder="1" applyAlignment="1" applyProtection="1">
      <alignment horizontal="right" vertical="center"/>
      <protection locked="0"/>
    </xf>
    <xf numFmtId="3" fontId="6" fillId="34" borderId="30" xfId="0" applyNumberFormat="1" applyFont="1" applyFill="1" applyBorder="1" applyAlignment="1" applyProtection="1">
      <alignment horizontal="right" vertical="center"/>
      <protection locked="0"/>
    </xf>
    <xf numFmtId="3" fontId="6" fillId="34" borderId="25" xfId="0" applyNumberFormat="1" applyFont="1" applyFill="1" applyBorder="1" applyAlignment="1" applyProtection="1">
      <alignment horizontal="right" vertical="center"/>
      <protection locked="0"/>
    </xf>
    <xf numFmtId="2" fontId="6" fillId="36" borderId="0" xfId="0" applyNumberFormat="1" applyFont="1" applyFill="1" applyBorder="1" applyAlignment="1" applyProtection="1">
      <alignment horizontal="center" vertical="center"/>
      <protection/>
    </xf>
    <xf numFmtId="0" fontId="6" fillId="36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wrapText="1"/>
      <protection/>
    </xf>
    <xf numFmtId="0" fontId="0" fillId="0" borderId="13" xfId="0" applyFill="1" applyBorder="1" applyAlignment="1" applyProtection="1">
      <alignment horizontal="left" wrapText="1"/>
      <protection/>
    </xf>
    <xf numFmtId="0" fontId="6" fillId="34" borderId="31" xfId="0" applyFont="1" applyFill="1" applyBorder="1" applyAlignment="1">
      <alignment horizontal="left"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26" xfId="0" applyFont="1" applyFill="1" applyBorder="1" applyAlignment="1">
      <alignment horizontal="left" vertical="center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37" borderId="33" xfId="0" applyFont="1" applyFill="1" applyBorder="1" applyAlignment="1" applyProtection="1">
      <alignment horizontal="center" vertical="center"/>
      <protection locked="0"/>
    </xf>
    <xf numFmtId="0" fontId="7" fillId="37" borderId="12" xfId="0" applyFont="1" applyFill="1" applyBorder="1" applyAlignment="1" applyProtection="1">
      <alignment horizontal="center" vertical="center"/>
      <protection locked="0"/>
    </xf>
    <xf numFmtId="0" fontId="7" fillId="37" borderId="34" xfId="0" applyFont="1" applyFill="1" applyBorder="1" applyAlignment="1" applyProtection="1">
      <alignment horizontal="center" vertical="center"/>
      <protection locked="0"/>
    </xf>
    <xf numFmtId="0" fontId="7" fillId="37" borderId="29" xfId="0" applyFont="1" applyFill="1" applyBorder="1" applyAlignment="1" applyProtection="1">
      <alignment horizontal="center" vertical="center"/>
      <protection locked="0"/>
    </xf>
    <xf numFmtId="0" fontId="7" fillId="37" borderId="0" xfId="0" applyFont="1" applyFill="1" applyBorder="1" applyAlignment="1" applyProtection="1">
      <alignment horizontal="center" vertical="center"/>
      <protection locked="0"/>
    </xf>
    <xf numFmtId="0" fontId="7" fillId="37" borderId="35" xfId="0" applyFont="1" applyFill="1" applyBorder="1" applyAlignment="1" applyProtection="1">
      <alignment horizontal="center" vertical="center"/>
      <protection locked="0"/>
    </xf>
    <xf numFmtId="0" fontId="7" fillId="37" borderId="30" xfId="0" applyFont="1" applyFill="1" applyBorder="1" applyAlignment="1" applyProtection="1">
      <alignment horizontal="center" vertical="center"/>
      <protection locked="0"/>
    </xf>
    <xf numFmtId="0" fontId="7" fillId="37" borderId="25" xfId="0" applyFont="1" applyFill="1" applyBorder="1" applyAlignment="1" applyProtection="1">
      <alignment horizontal="center" vertical="center"/>
      <protection locked="0"/>
    </xf>
    <xf numFmtId="0" fontId="7" fillId="37" borderId="36" xfId="0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1" fontId="2" fillId="33" borderId="37" xfId="0" applyNumberFormat="1" applyFont="1" applyFill="1" applyBorder="1" applyAlignment="1">
      <alignment horizontal="center" vertical="center"/>
    </xf>
    <xf numFmtId="1" fontId="2" fillId="33" borderId="38" xfId="0" applyNumberFormat="1" applyFont="1" applyFill="1" applyBorder="1" applyAlignment="1">
      <alignment horizontal="center" vertical="center"/>
    </xf>
    <xf numFmtId="1" fontId="2" fillId="33" borderId="19" xfId="0" applyNumberFormat="1" applyFont="1" applyFill="1" applyBorder="1" applyAlignment="1">
      <alignment horizontal="center" vertical="center"/>
    </xf>
    <xf numFmtId="1" fontId="2" fillId="33" borderId="20" xfId="0" applyNumberFormat="1" applyFont="1" applyFill="1" applyBorder="1" applyAlignment="1">
      <alignment horizontal="center" vertical="center"/>
    </xf>
    <xf numFmtId="1" fontId="2" fillId="33" borderId="23" xfId="0" applyNumberFormat="1" applyFont="1" applyFill="1" applyBorder="1" applyAlignment="1">
      <alignment horizontal="center" vertical="center"/>
    </xf>
    <xf numFmtId="1" fontId="2" fillId="33" borderId="21" xfId="0" applyNumberFormat="1" applyFont="1" applyFill="1" applyBorder="1" applyAlignment="1">
      <alignment horizontal="center" vertical="center"/>
    </xf>
    <xf numFmtId="0" fontId="6" fillId="34" borderId="37" xfId="0" applyFont="1" applyFill="1" applyBorder="1" applyAlignment="1" applyProtection="1">
      <alignment horizontal="center" vertical="center"/>
      <protection locked="0"/>
    </xf>
    <xf numFmtId="0" fontId="6" fillId="34" borderId="38" xfId="0" applyFont="1" applyFill="1" applyBorder="1" applyAlignment="1" applyProtection="1">
      <alignment horizontal="center" vertical="center"/>
      <protection locked="0"/>
    </xf>
    <xf numFmtId="0" fontId="6" fillId="34" borderId="19" xfId="0" applyFont="1" applyFill="1" applyBorder="1" applyAlignment="1" applyProtection="1">
      <alignment horizontal="center" vertical="center"/>
      <protection locked="0"/>
    </xf>
    <xf numFmtId="0" fontId="6" fillId="34" borderId="20" xfId="0" applyFont="1" applyFill="1" applyBorder="1" applyAlignment="1" applyProtection="1">
      <alignment horizontal="center" vertical="center"/>
      <protection locked="0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6" fillId="34" borderId="21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4"/>
  <sheetViews>
    <sheetView showGridLines="0" tabSelected="1" zoomScale="98" zoomScaleNormal="98" zoomScalePageLayoutView="0" workbookViewId="0" topLeftCell="A1">
      <selection activeCell="L11" sqref="L11"/>
    </sheetView>
  </sheetViews>
  <sheetFormatPr defaultColWidth="9.00390625" defaultRowHeight="15.75"/>
  <cols>
    <col min="2" max="4" width="9.125" style="0" bestFit="1" customWidth="1"/>
    <col min="5" max="5" width="10.375" style="0" bestFit="1" customWidth="1"/>
    <col min="6" max="8" width="9.125" style="0" bestFit="1" customWidth="1"/>
    <col min="10" max="10" width="9.125" style="0" bestFit="1" customWidth="1"/>
  </cols>
  <sheetData>
    <row r="1" spans="1:14" ht="16.5" thickTop="1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2"/>
    </row>
    <row r="2" spans="1:14" ht="26.25">
      <c r="A2" s="83"/>
      <c r="B2" s="84" t="s">
        <v>42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6"/>
    </row>
    <row r="3" spans="1:14" ht="15.75" customHeight="1">
      <c r="A3" s="83"/>
      <c r="B3" s="91"/>
      <c r="C3" s="91"/>
      <c r="D3" s="85"/>
      <c r="E3" s="85"/>
      <c r="F3" s="85"/>
      <c r="G3" s="85"/>
      <c r="H3" s="85"/>
      <c r="I3" s="85"/>
      <c r="J3" s="85"/>
      <c r="K3" s="85"/>
      <c r="L3" s="85"/>
      <c r="M3" s="85"/>
      <c r="N3" s="86"/>
    </row>
    <row r="4" spans="1:14" ht="15.75" customHeight="1">
      <c r="A4" s="83"/>
      <c r="B4" s="91" t="s">
        <v>96</v>
      </c>
      <c r="C4" s="91"/>
      <c r="D4" s="85"/>
      <c r="E4" s="85"/>
      <c r="F4" s="85"/>
      <c r="G4" s="85"/>
      <c r="H4" s="85"/>
      <c r="I4" s="85"/>
      <c r="J4" s="85"/>
      <c r="K4" s="85"/>
      <c r="L4" s="85"/>
      <c r="M4" s="85"/>
      <c r="N4" s="86"/>
    </row>
    <row r="5" spans="1:14" ht="15.75" customHeight="1">
      <c r="A5" s="83"/>
      <c r="B5" s="91"/>
      <c r="C5" s="91"/>
      <c r="D5" s="88"/>
      <c r="E5" s="88"/>
      <c r="F5" s="88"/>
      <c r="G5" s="88"/>
      <c r="H5" s="89"/>
      <c r="I5" s="89"/>
      <c r="J5" s="89"/>
      <c r="K5" s="89"/>
      <c r="L5" s="89"/>
      <c r="M5" s="89"/>
      <c r="N5" s="86"/>
    </row>
    <row r="6" spans="1:14" ht="15.75" customHeight="1">
      <c r="A6" s="83"/>
      <c r="B6" s="91" t="s">
        <v>90</v>
      </c>
      <c r="C6" s="91"/>
      <c r="D6" s="88"/>
      <c r="E6" s="88"/>
      <c r="F6" s="88"/>
      <c r="G6" s="88"/>
      <c r="H6" s="88"/>
      <c r="I6" s="88"/>
      <c r="J6" s="88"/>
      <c r="K6" s="89"/>
      <c r="L6" s="89"/>
      <c r="M6" s="89"/>
      <c r="N6" s="86"/>
    </row>
    <row r="7" spans="1:14" ht="15.75" customHeight="1">
      <c r="A7" s="90"/>
      <c r="B7" s="91"/>
      <c r="C7" s="91"/>
      <c r="D7" s="88"/>
      <c r="E7" s="88"/>
      <c r="F7" s="88"/>
      <c r="G7" s="88"/>
      <c r="H7" s="88"/>
      <c r="I7" s="88"/>
      <c r="J7" s="88"/>
      <c r="K7" s="91"/>
      <c r="L7" s="91"/>
      <c r="M7" s="89"/>
      <c r="N7" s="86"/>
    </row>
    <row r="8" spans="1:14" ht="15.75" customHeight="1">
      <c r="A8" s="90"/>
      <c r="B8" s="91" t="s">
        <v>97</v>
      </c>
      <c r="C8" s="91"/>
      <c r="D8" s="88"/>
      <c r="E8" s="88"/>
      <c r="F8" s="88"/>
      <c r="G8" s="88"/>
      <c r="H8" s="88"/>
      <c r="I8" s="88"/>
      <c r="J8" s="88"/>
      <c r="K8" s="91"/>
      <c r="L8" s="91"/>
      <c r="M8" s="89"/>
      <c r="N8" s="86"/>
    </row>
    <row r="9" spans="1:14" ht="15.75" customHeight="1">
      <c r="A9" s="90"/>
      <c r="B9" s="91" t="s">
        <v>91</v>
      </c>
      <c r="C9" s="91"/>
      <c r="D9" s="88"/>
      <c r="E9" s="88"/>
      <c r="F9" s="88"/>
      <c r="G9" s="87" t="s">
        <v>22</v>
      </c>
      <c r="H9" s="88"/>
      <c r="I9" s="88"/>
      <c r="J9" s="88"/>
      <c r="K9" s="91"/>
      <c r="L9" s="91"/>
      <c r="M9" s="89"/>
      <c r="N9" s="86"/>
    </row>
    <row r="10" spans="1:33" ht="15.75" customHeight="1">
      <c r="A10" s="90"/>
      <c r="B10" s="91" t="s">
        <v>92</v>
      </c>
      <c r="C10" s="91"/>
      <c r="D10" s="88"/>
      <c r="E10" s="88"/>
      <c r="F10" s="88"/>
      <c r="G10" s="87" t="s">
        <v>11</v>
      </c>
      <c r="H10" s="88"/>
      <c r="I10" s="88"/>
      <c r="J10" s="88"/>
      <c r="K10" s="91"/>
      <c r="L10" s="91"/>
      <c r="M10" s="89"/>
      <c r="N10" s="86"/>
      <c r="Y10" s="69"/>
      <c r="Z10" s="69"/>
      <c r="AA10" s="69"/>
      <c r="AB10" s="69"/>
      <c r="AC10" s="69"/>
      <c r="AD10" s="69"/>
      <c r="AE10" s="69"/>
      <c r="AF10" s="69"/>
      <c r="AG10" s="69"/>
    </row>
    <row r="11" spans="1:33" ht="15.75" customHeight="1">
      <c r="A11" s="90"/>
      <c r="B11" s="91" t="s">
        <v>93</v>
      </c>
      <c r="C11" s="91"/>
      <c r="D11" s="88"/>
      <c r="E11" s="88"/>
      <c r="F11" s="88"/>
      <c r="G11" s="87" t="s">
        <v>2</v>
      </c>
      <c r="H11" s="88"/>
      <c r="I11" s="88"/>
      <c r="J11" s="88"/>
      <c r="K11" s="91"/>
      <c r="L11" s="91"/>
      <c r="M11" s="89"/>
      <c r="N11" s="86"/>
      <c r="Y11" s="69"/>
      <c r="Z11" s="69"/>
      <c r="AA11" s="69"/>
      <c r="AB11" s="69"/>
      <c r="AC11" s="69"/>
      <c r="AD11" s="69"/>
      <c r="AE11" s="69"/>
      <c r="AF11" s="69"/>
      <c r="AG11" s="69"/>
    </row>
    <row r="12" spans="1:33" ht="15.75" customHeight="1">
      <c r="A12" s="90"/>
      <c r="B12" s="91" t="s">
        <v>94</v>
      </c>
      <c r="C12" s="91"/>
      <c r="D12" s="88"/>
      <c r="E12" s="88"/>
      <c r="F12" s="88"/>
      <c r="G12" s="87" t="s">
        <v>28</v>
      </c>
      <c r="H12" s="88"/>
      <c r="I12" s="88"/>
      <c r="J12" s="88"/>
      <c r="K12" s="89"/>
      <c r="L12" s="89"/>
      <c r="M12" s="89"/>
      <c r="N12" s="86"/>
      <c r="Y12" s="69"/>
      <c r="Z12" s="69"/>
      <c r="AA12" s="69"/>
      <c r="AB12" s="69"/>
      <c r="AC12" s="69"/>
      <c r="AD12" s="69"/>
      <c r="AE12" s="69"/>
      <c r="AF12" s="69"/>
      <c r="AG12" s="69"/>
    </row>
    <row r="13" spans="1:33" ht="15.75" customHeight="1">
      <c r="A13" s="83"/>
      <c r="B13" s="91"/>
      <c r="C13" s="91"/>
      <c r="D13" s="88"/>
      <c r="E13" s="88"/>
      <c r="F13" s="88"/>
      <c r="G13" s="88"/>
      <c r="H13" s="88"/>
      <c r="I13" s="88"/>
      <c r="J13" s="88"/>
      <c r="K13" s="89"/>
      <c r="L13" s="89"/>
      <c r="M13" s="89"/>
      <c r="N13" s="86"/>
      <c r="Y13" s="69"/>
      <c r="Z13" s="69"/>
      <c r="AA13" s="69"/>
      <c r="AB13" s="69"/>
      <c r="AC13" s="69"/>
      <c r="AD13" s="69"/>
      <c r="AE13" s="69"/>
      <c r="AF13" s="69"/>
      <c r="AG13" s="69"/>
    </row>
    <row r="14" spans="1:33" ht="15.75" customHeight="1">
      <c r="A14" s="90"/>
      <c r="B14" s="91" t="s">
        <v>95</v>
      </c>
      <c r="C14" s="91"/>
      <c r="D14" s="88"/>
      <c r="E14" s="88"/>
      <c r="F14" s="88"/>
      <c r="G14" s="88"/>
      <c r="H14" s="88"/>
      <c r="I14" s="88"/>
      <c r="J14" s="88"/>
      <c r="K14" s="91"/>
      <c r="L14" s="91"/>
      <c r="M14" s="89"/>
      <c r="N14" s="86"/>
      <c r="Y14" s="69"/>
      <c r="Z14" s="69"/>
      <c r="AA14" s="69"/>
      <c r="AB14" s="69"/>
      <c r="AC14" s="69"/>
      <c r="AD14" s="69"/>
      <c r="AE14" s="69"/>
      <c r="AF14" s="69"/>
      <c r="AG14" s="69"/>
    </row>
    <row r="15" spans="1:33" ht="15.75" customHeight="1">
      <c r="A15" s="90"/>
      <c r="B15" s="91"/>
      <c r="C15" s="91"/>
      <c r="D15" s="88"/>
      <c r="E15" s="88"/>
      <c r="F15" s="88"/>
      <c r="G15" s="88"/>
      <c r="H15" s="88"/>
      <c r="I15" s="88"/>
      <c r="J15" s="88"/>
      <c r="K15" s="91"/>
      <c r="L15" s="91"/>
      <c r="M15" s="89"/>
      <c r="N15" s="86"/>
      <c r="Y15" s="69"/>
      <c r="Z15" s="69"/>
      <c r="AA15" s="69"/>
      <c r="AB15" s="69"/>
      <c r="AC15" s="69"/>
      <c r="AD15" s="69"/>
      <c r="AE15" s="69"/>
      <c r="AF15" s="69"/>
      <c r="AG15" s="69"/>
    </row>
    <row r="16" spans="1:33" ht="15.75" customHeight="1">
      <c r="A16" s="90"/>
      <c r="B16" s="91" t="s">
        <v>99</v>
      </c>
      <c r="C16" s="91"/>
      <c r="D16" s="88"/>
      <c r="E16" s="88"/>
      <c r="F16" s="88"/>
      <c r="G16" s="88"/>
      <c r="H16" s="88"/>
      <c r="I16" s="88"/>
      <c r="J16" s="88"/>
      <c r="K16" s="91"/>
      <c r="L16" s="91"/>
      <c r="M16" s="89"/>
      <c r="N16" s="86"/>
      <c r="Y16" s="69"/>
      <c r="Z16" s="69"/>
      <c r="AA16" s="69"/>
      <c r="AB16" s="69"/>
      <c r="AC16" s="69"/>
      <c r="AD16" s="69"/>
      <c r="AE16" s="69"/>
      <c r="AF16" s="69"/>
      <c r="AG16" s="69"/>
    </row>
    <row r="17" spans="1:33" ht="15.75" customHeight="1">
      <c r="A17" s="90"/>
      <c r="B17" s="91" t="s">
        <v>100</v>
      </c>
      <c r="C17" s="91"/>
      <c r="D17" s="91"/>
      <c r="E17" s="91"/>
      <c r="F17" s="91"/>
      <c r="G17" s="89"/>
      <c r="H17" s="91"/>
      <c r="I17" s="91"/>
      <c r="J17" s="91"/>
      <c r="K17" s="91"/>
      <c r="L17" s="91"/>
      <c r="M17" s="89"/>
      <c r="N17" s="86"/>
      <c r="Y17" s="69"/>
      <c r="Z17" s="69"/>
      <c r="AA17" s="69"/>
      <c r="AB17" s="69"/>
      <c r="AC17" s="69"/>
      <c r="AD17" s="69"/>
      <c r="AE17" s="69"/>
      <c r="AF17" s="69"/>
      <c r="AG17" s="69"/>
    </row>
    <row r="18" spans="1:33" ht="15.75" customHeight="1">
      <c r="A18" s="90"/>
      <c r="B18" s="91" t="s">
        <v>98</v>
      </c>
      <c r="C18" s="91"/>
      <c r="D18" s="91"/>
      <c r="E18" s="91"/>
      <c r="F18" s="91"/>
      <c r="G18" s="89"/>
      <c r="H18" s="89"/>
      <c r="I18" s="89"/>
      <c r="J18" s="89"/>
      <c r="K18" s="89"/>
      <c r="L18" s="89"/>
      <c r="M18" s="89"/>
      <c r="N18" s="86"/>
      <c r="Y18" s="69"/>
      <c r="Z18" s="69"/>
      <c r="AA18" s="69"/>
      <c r="AB18" s="69"/>
      <c r="AC18" s="69"/>
      <c r="AD18" s="69"/>
      <c r="AE18" s="69"/>
      <c r="AF18" s="69"/>
      <c r="AG18" s="69"/>
    </row>
    <row r="19" spans="1:33" ht="15.75" customHeight="1">
      <c r="A19" s="90"/>
      <c r="B19" s="91"/>
      <c r="C19" s="91"/>
      <c r="D19" s="91"/>
      <c r="E19" s="91"/>
      <c r="F19" s="91"/>
      <c r="G19" s="89"/>
      <c r="H19" s="89"/>
      <c r="I19" s="89"/>
      <c r="J19" s="89"/>
      <c r="K19" s="89"/>
      <c r="L19" s="89"/>
      <c r="M19" s="89"/>
      <c r="N19" s="86"/>
      <c r="Y19" s="69"/>
      <c r="Z19" s="69"/>
      <c r="AA19" s="69"/>
      <c r="AB19" s="69"/>
      <c r="AC19" s="69"/>
      <c r="AD19" s="69"/>
      <c r="AE19" s="69"/>
      <c r="AF19" s="69"/>
      <c r="AG19" s="69"/>
    </row>
    <row r="20" spans="1:33" ht="15.75" customHeight="1">
      <c r="A20" s="90"/>
      <c r="B20" s="91" t="s">
        <v>101</v>
      </c>
      <c r="C20" s="91"/>
      <c r="D20" s="91"/>
      <c r="E20" s="91"/>
      <c r="F20" s="91"/>
      <c r="G20" s="89"/>
      <c r="H20" s="91"/>
      <c r="I20" s="91"/>
      <c r="J20" s="91"/>
      <c r="K20" s="91"/>
      <c r="L20" s="91"/>
      <c r="M20" s="89"/>
      <c r="N20" s="86"/>
      <c r="Y20" s="69"/>
      <c r="Z20" s="69"/>
      <c r="AA20" s="69"/>
      <c r="AB20" s="69"/>
      <c r="AC20" s="69"/>
      <c r="AD20" s="69"/>
      <c r="AE20" s="69"/>
      <c r="AF20" s="69"/>
      <c r="AG20" s="69"/>
    </row>
    <row r="21" spans="1:33" ht="15.75" customHeight="1">
      <c r="A21" s="90"/>
      <c r="B21" s="91" t="s">
        <v>102</v>
      </c>
      <c r="C21" s="91"/>
      <c r="D21" s="91"/>
      <c r="E21" s="91"/>
      <c r="F21" s="91"/>
      <c r="G21" s="89"/>
      <c r="H21" s="91"/>
      <c r="I21" s="91"/>
      <c r="J21" s="91"/>
      <c r="K21" s="91"/>
      <c r="L21" s="91"/>
      <c r="M21" s="89"/>
      <c r="N21" s="86"/>
      <c r="Y21" s="69"/>
      <c r="Z21" s="69"/>
      <c r="AA21" s="69"/>
      <c r="AB21" s="69"/>
      <c r="AC21" s="69"/>
      <c r="AD21" s="69"/>
      <c r="AE21" s="69"/>
      <c r="AF21" s="69"/>
      <c r="AG21" s="69"/>
    </row>
    <row r="22" spans="1:33" ht="15.75" customHeight="1">
      <c r="A22" s="90"/>
      <c r="B22" s="91" t="s">
        <v>103</v>
      </c>
      <c r="C22" s="91"/>
      <c r="D22" s="88"/>
      <c r="E22" s="88"/>
      <c r="F22" s="88"/>
      <c r="G22" s="88"/>
      <c r="H22" s="89"/>
      <c r="I22" s="89"/>
      <c r="J22" s="89"/>
      <c r="K22" s="91"/>
      <c r="L22" s="91"/>
      <c r="M22" s="89"/>
      <c r="N22" s="86"/>
      <c r="Y22" s="69"/>
      <c r="Z22" s="69"/>
      <c r="AA22" s="69"/>
      <c r="AB22" s="69"/>
      <c r="AC22" s="69"/>
      <c r="AD22" s="69"/>
      <c r="AE22" s="69"/>
      <c r="AF22" s="69"/>
      <c r="AG22" s="69"/>
    </row>
    <row r="23" spans="1:33" ht="15.75" customHeight="1">
      <c r="A23" s="83"/>
      <c r="B23" s="91" t="s">
        <v>104</v>
      </c>
      <c r="C23" s="91"/>
      <c r="D23" s="88"/>
      <c r="E23" s="88"/>
      <c r="F23" s="88"/>
      <c r="G23" s="88"/>
      <c r="H23" s="91"/>
      <c r="I23" s="91"/>
      <c r="J23" s="91"/>
      <c r="K23" s="91"/>
      <c r="L23" s="91"/>
      <c r="M23" s="89"/>
      <c r="N23" s="86"/>
      <c r="Y23" s="69"/>
      <c r="Z23" s="69"/>
      <c r="AA23" s="69"/>
      <c r="AB23" s="69"/>
      <c r="AC23" s="69"/>
      <c r="AD23" s="69"/>
      <c r="AE23" s="69"/>
      <c r="AF23" s="69"/>
      <c r="AG23" s="69"/>
    </row>
    <row r="24" spans="1:33" ht="15.75" customHeight="1">
      <c r="A24" s="83"/>
      <c r="B24" s="91" t="s">
        <v>105</v>
      </c>
      <c r="C24" s="91"/>
      <c r="D24" s="88"/>
      <c r="E24" s="88"/>
      <c r="F24" s="88"/>
      <c r="G24" s="88"/>
      <c r="H24" s="91"/>
      <c r="I24" s="91"/>
      <c r="J24" s="91"/>
      <c r="K24" s="91"/>
      <c r="L24" s="91"/>
      <c r="M24" s="89"/>
      <c r="N24" s="86"/>
      <c r="Y24" s="69"/>
      <c r="Z24" s="69"/>
      <c r="AA24" s="69"/>
      <c r="AB24" s="69"/>
      <c r="AC24" s="69"/>
      <c r="AD24" s="69"/>
      <c r="AE24" s="69"/>
      <c r="AF24" s="69"/>
      <c r="AG24" s="69"/>
    </row>
    <row r="25" spans="1:33" ht="15.75" customHeight="1">
      <c r="A25" s="83"/>
      <c r="B25" s="91" t="s">
        <v>106</v>
      </c>
      <c r="C25" s="91"/>
      <c r="D25" s="88"/>
      <c r="E25" s="88"/>
      <c r="F25" s="88"/>
      <c r="G25" s="88"/>
      <c r="H25" s="91"/>
      <c r="I25" s="91"/>
      <c r="J25" s="91"/>
      <c r="K25" s="91"/>
      <c r="L25" s="91"/>
      <c r="M25" s="89"/>
      <c r="N25" s="86"/>
      <c r="Y25" s="69"/>
      <c r="Z25" s="69"/>
      <c r="AA25" s="69"/>
      <c r="AB25" s="69"/>
      <c r="AC25" s="69"/>
      <c r="AD25" s="69"/>
      <c r="AE25" s="69"/>
      <c r="AF25" s="69"/>
      <c r="AG25" s="69"/>
    </row>
    <row r="26" spans="1:33" ht="15.75" customHeight="1">
      <c r="A26" s="83"/>
      <c r="B26" s="91" t="s">
        <v>107</v>
      </c>
      <c r="C26" s="91"/>
      <c r="D26" s="88"/>
      <c r="E26" s="88"/>
      <c r="F26" s="88"/>
      <c r="G26" s="88"/>
      <c r="H26" s="91"/>
      <c r="I26" s="91"/>
      <c r="J26" s="91"/>
      <c r="K26" s="91"/>
      <c r="L26" s="91"/>
      <c r="M26" s="89"/>
      <c r="N26" s="86"/>
      <c r="Y26" s="69"/>
      <c r="Z26" s="69"/>
      <c r="AA26" s="69"/>
      <c r="AB26" s="69"/>
      <c r="AC26" s="69"/>
      <c r="AD26" s="69"/>
      <c r="AE26" s="69"/>
      <c r="AF26" s="69"/>
      <c r="AG26" s="69"/>
    </row>
    <row r="27" spans="1:33" ht="15.75" customHeight="1">
      <c r="A27" s="83"/>
      <c r="B27" s="91"/>
      <c r="C27" s="91"/>
      <c r="D27" s="88"/>
      <c r="E27" s="88"/>
      <c r="F27" s="88"/>
      <c r="G27" s="88"/>
      <c r="H27" s="91"/>
      <c r="I27" s="91"/>
      <c r="J27" s="91"/>
      <c r="K27" s="91"/>
      <c r="L27" s="91"/>
      <c r="M27" s="89"/>
      <c r="N27" s="86"/>
      <c r="Y27" s="69"/>
      <c r="Z27" s="69"/>
      <c r="AA27" s="69"/>
      <c r="AB27" s="69"/>
      <c r="AC27" s="69"/>
      <c r="AD27" s="69"/>
      <c r="AE27" s="69"/>
      <c r="AF27" s="69"/>
      <c r="AG27" s="69"/>
    </row>
    <row r="28" spans="1:33" ht="15.75" customHeight="1">
      <c r="A28" s="83"/>
      <c r="B28" s="91" t="s">
        <v>109</v>
      </c>
      <c r="C28" s="91"/>
      <c r="D28" s="88"/>
      <c r="E28" s="88"/>
      <c r="F28" s="88"/>
      <c r="G28" s="88"/>
      <c r="H28" s="89"/>
      <c r="I28" s="89"/>
      <c r="J28" s="89"/>
      <c r="K28" s="91"/>
      <c r="L28" s="91"/>
      <c r="M28" s="89"/>
      <c r="N28" s="86"/>
      <c r="Y28" s="69"/>
      <c r="Z28" s="69"/>
      <c r="AA28" s="69"/>
      <c r="AB28" s="69"/>
      <c r="AC28" s="69"/>
      <c r="AD28" s="69"/>
      <c r="AE28" s="69"/>
      <c r="AF28" s="69"/>
      <c r="AG28" s="69"/>
    </row>
    <row r="29" spans="1:33" ht="15.75" customHeight="1">
      <c r="A29" s="83"/>
      <c r="B29" s="91" t="s">
        <v>110</v>
      </c>
      <c r="C29" s="91"/>
      <c r="D29" s="88"/>
      <c r="E29" s="88"/>
      <c r="F29" s="88"/>
      <c r="G29" s="88"/>
      <c r="H29" s="89"/>
      <c r="I29" s="89"/>
      <c r="J29" s="89"/>
      <c r="K29" s="91"/>
      <c r="L29" s="91"/>
      <c r="M29" s="89"/>
      <c r="N29" s="86"/>
      <c r="Y29" s="69"/>
      <c r="Z29" s="69"/>
      <c r="AA29" s="69"/>
      <c r="AB29" s="69"/>
      <c r="AC29" s="69"/>
      <c r="AD29" s="69"/>
      <c r="AE29" s="69"/>
      <c r="AF29" s="69"/>
      <c r="AG29" s="69"/>
    </row>
    <row r="30" spans="1:33" ht="15.75" customHeight="1">
      <c r="A30" s="83"/>
      <c r="B30" s="91" t="s">
        <v>111</v>
      </c>
      <c r="C30" s="91"/>
      <c r="D30" s="88"/>
      <c r="E30" s="88"/>
      <c r="F30" s="88"/>
      <c r="G30" s="88"/>
      <c r="H30" s="91"/>
      <c r="I30" s="91"/>
      <c r="J30" s="91"/>
      <c r="K30" s="91"/>
      <c r="L30" s="91"/>
      <c r="M30" s="89"/>
      <c r="N30" s="86"/>
      <c r="Y30" s="69"/>
      <c r="Z30" s="69"/>
      <c r="AA30" s="69"/>
      <c r="AB30" s="69"/>
      <c r="AC30" s="69"/>
      <c r="AD30" s="69"/>
      <c r="AE30" s="69"/>
      <c r="AF30" s="69"/>
      <c r="AG30" s="69"/>
    </row>
    <row r="31" spans="1:33" ht="15.75" customHeight="1">
      <c r="A31" s="83"/>
      <c r="B31" s="88" t="s">
        <v>112</v>
      </c>
      <c r="C31" s="88"/>
      <c r="D31" s="88"/>
      <c r="E31" s="88"/>
      <c r="F31" s="88"/>
      <c r="G31" s="88"/>
      <c r="H31" s="91"/>
      <c r="I31" s="91"/>
      <c r="J31" s="91"/>
      <c r="K31" s="91"/>
      <c r="L31" s="91"/>
      <c r="M31" s="89"/>
      <c r="N31" s="86"/>
      <c r="Y31" s="69"/>
      <c r="Z31" s="69"/>
      <c r="AA31" s="69"/>
      <c r="AB31" s="69"/>
      <c r="AC31" s="69"/>
      <c r="AD31" s="69"/>
      <c r="AE31" s="69"/>
      <c r="AF31" s="69"/>
      <c r="AG31" s="69"/>
    </row>
    <row r="32" spans="1:33" ht="15.75" customHeight="1">
      <c r="A32" s="83"/>
      <c r="B32" s="88" t="s">
        <v>113</v>
      </c>
      <c r="C32" s="88"/>
      <c r="D32" s="88"/>
      <c r="E32" s="88"/>
      <c r="F32" s="88"/>
      <c r="G32" s="88"/>
      <c r="H32" s="91"/>
      <c r="I32" s="91"/>
      <c r="J32" s="91"/>
      <c r="K32" s="91"/>
      <c r="L32" s="91"/>
      <c r="M32" s="89"/>
      <c r="N32" s="86"/>
      <c r="Y32" s="69"/>
      <c r="Z32" s="69"/>
      <c r="AA32" s="69"/>
      <c r="AB32" s="69"/>
      <c r="AC32" s="69"/>
      <c r="AD32" s="69"/>
      <c r="AE32" s="69"/>
      <c r="AF32" s="69"/>
      <c r="AG32" s="69"/>
    </row>
    <row r="33" spans="1:33" ht="15.75" customHeight="1">
      <c r="A33" s="83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6"/>
      <c r="Y33" s="69"/>
      <c r="Z33" s="69"/>
      <c r="AA33" s="69"/>
      <c r="AB33" s="69"/>
      <c r="AC33" s="69"/>
      <c r="AD33" s="69"/>
      <c r="AE33" s="69"/>
      <c r="AF33" s="69"/>
      <c r="AG33" s="69"/>
    </row>
    <row r="34" spans="1:33" ht="15.75" customHeight="1" thickBot="1">
      <c r="A34" s="92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4"/>
      <c r="Y34" s="69"/>
      <c r="Z34" s="69"/>
      <c r="AA34" s="69"/>
      <c r="AB34" s="69"/>
      <c r="AC34" s="69"/>
      <c r="AD34" s="69"/>
      <c r="AE34" s="69"/>
      <c r="AF34" s="69"/>
      <c r="AG34" s="69"/>
    </row>
    <row r="35" spans="1:33" ht="15.75" customHeight="1" thickTop="1">
      <c r="A35" s="114" t="s">
        <v>63</v>
      </c>
      <c r="B35" s="115"/>
      <c r="C35" s="115"/>
      <c r="D35" s="115"/>
      <c r="E35" s="115"/>
      <c r="F35" s="115"/>
      <c r="G35" s="120"/>
      <c r="H35" s="121"/>
      <c r="I35" s="121"/>
      <c r="J35" s="121"/>
      <c r="K35" s="121"/>
      <c r="L35" s="122"/>
      <c r="M35" s="95"/>
      <c r="N35" s="96"/>
      <c r="Y35" s="69"/>
      <c r="Z35" s="69"/>
      <c r="AA35" s="69"/>
      <c r="AB35" s="69"/>
      <c r="AC35" s="69"/>
      <c r="AD35" s="69"/>
      <c r="AE35" s="69"/>
      <c r="AF35" s="69"/>
      <c r="AG35" s="69"/>
    </row>
    <row r="36" spans="1:33" ht="15.75" customHeight="1">
      <c r="A36" s="116"/>
      <c r="B36" s="117"/>
      <c r="C36" s="117"/>
      <c r="D36" s="117"/>
      <c r="E36" s="117"/>
      <c r="F36" s="117"/>
      <c r="G36" s="123"/>
      <c r="H36" s="124"/>
      <c r="I36" s="124"/>
      <c r="J36" s="124"/>
      <c r="K36" s="124"/>
      <c r="L36" s="125"/>
      <c r="M36" s="97"/>
      <c r="N36" s="98"/>
      <c r="Y36" s="69"/>
      <c r="Z36" s="69"/>
      <c r="AA36" s="69"/>
      <c r="AB36" s="69"/>
      <c r="AC36" s="69"/>
      <c r="AD36" s="69"/>
      <c r="AE36" s="69"/>
      <c r="AF36" s="69"/>
      <c r="AG36" s="69"/>
    </row>
    <row r="37" spans="1:33" ht="15.75" customHeight="1">
      <c r="A37" s="118"/>
      <c r="B37" s="119"/>
      <c r="C37" s="119"/>
      <c r="D37" s="119"/>
      <c r="E37" s="119"/>
      <c r="F37" s="119"/>
      <c r="G37" s="126"/>
      <c r="H37" s="127"/>
      <c r="I37" s="127"/>
      <c r="J37" s="127"/>
      <c r="K37" s="127"/>
      <c r="L37" s="128"/>
      <c r="M37" s="99"/>
      <c r="N37" s="100"/>
      <c r="Y37" s="69"/>
      <c r="Z37" s="69"/>
      <c r="AA37" s="69"/>
      <c r="AB37" s="69"/>
      <c r="AC37" s="69"/>
      <c r="AD37" s="69"/>
      <c r="AE37" s="69"/>
      <c r="AF37" s="69"/>
      <c r="AG37" s="69"/>
    </row>
    <row r="38" spans="1:33" ht="15.75" customHeight="1">
      <c r="A38" s="65" t="s">
        <v>88</v>
      </c>
      <c r="B38" s="2"/>
      <c r="C38" s="2"/>
      <c r="D38" s="2"/>
      <c r="E38" s="2"/>
      <c r="F38" s="2"/>
      <c r="G38" s="2"/>
      <c r="L38" s="101">
        <v>132</v>
      </c>
      <c r="M38" s="102"/>
      <c r="N38" s="111" t="s">
        <v>11</v>
      </c>
      <c r="Y38" s="69"/>
      <c r="Z38" s="69"/>
      <c r="AA38" s="69"/>
      <c r="AB38" s="69"/>
      <c r="AC38" s="69"/>
      <c r="AD38" s="69"/>
      <c r="AE38" s="69"/>
      <c r="AF38" s="69"/>
      <c r="AG38" s="69"/>
    </row>
    <row r="39" spans="1:33" ht="15.75" customHeight="1">
      <c r="A39" s="16" t="s">
        <v>25</v>
      </c>
      <c r="B39" s="2"/>
      <c r="C39" s="2"/>
      <c r="D39" s="2"/>
      <c r="E39" s="2"/>
      <c r="F39" s="2"/>
      <c r="G39" s="2"/>
      <c r="I39" s="1"/>
      <c r="J39" s="1"/>
      <c r="K39" s="33" t="s">
        <v>67</v>
      </c>
      <c r="L39" s="103"/>
      <c r="M39" s="104"/>
      <c r="N39" s="112"/>
      <c r="Y39" s="69"/>
      <c r="Z39" s="69"/>
      <c r="AA39" s="69"/>
      <c r="AB39" s="69"/>
      <c r="AC39" s="69"/>
      <c r="AD39" s="69"/>
      <c r="AE39" s="69"/>
      <c r="AF39" s="69"/>
      <c r="AG39" s="69"/>
    </row>
    <row r="40" spans="1:33" ht="15.75" customHeight="1">
      <c r="A40" s="16"/>
      <c r="B40" s="2"/>
      <c r="C40" s="2"/>
      <c r="D40" s="2"/>
      <c r="E40" s="2"/>
      <c r="F40" s="2"/>
      <c r="G40" s="2"/>
      <c r="I40" s="1"/>
      <c r="J40" s="1"/>
      <c r="L40" s="105"/>
      <c r="M40" s="106"/>
      <c r="N40" s="113"/>
      <c r="Y40" s="69"/>
      <c r="Z40" s="69"/>
      <c r="AA40" s="69"/>
      <c r="AB40" s="69"/>
      <c r="AC40" s="69"/>
      <c r="AD40" s="69"/>
      <c r="AE40" s="69"/>
      <c r="AF40" s="69"/>
      <c r="AG40" s="69"/>
    </row>
    <row r="41" spans="1:14" ht="15.75" customHeight="1">
      <c r="A41" s="38" t="s">
        <v>50</v>
      </c>
      <c r="B41" s="39"/>
      <c r="C41" s="39"/>
      <c r="D41" s="39"/>
      <c r="E41" s="39"/>
      <c r="F41" s="39"/>
      <c r="G41" s="39"/>
      <c r="H41" s="39"/>
      <c r="I41" s="40"/>
      <c r="J41" s="40"/>
      <c r="K41" s="41"/>
      <c r="L41" s="40"/>
      <c r="M41" s="39"/>
      <c r="N41" s="42"/>
    </row>
    <row r="42" spans="1:14" ht="15.75" customHeight="1">
      <c r="A42" s="38" t="s">
        <v>51</v>
      </c>
      <c r="B42" s="39"/>
      <c r="C42" s="39"/>
      <c r="D42" s="39"/>
      <c r="E42" s="39"/>
      <c r="F42" s="43">
        <v>0.005</v>
      </c>
      <c r="G42" s="39"/>
      <c r="H42" s="39" t="s">
        <v>64</v>
      </c>
      <c r="I42" s="40"/>
      <c r="J42" s="40"/>
      <c r="K42" s="40">
        <f>E63</f>
        <v>160</v>
      </c>
      <c r="L42" s="40" t="s">
        <v>2</v>
      </c>
      <c r="M42" s="39"/>
      <c r="N42" s="42"/>
    </row>
    <row r="43" spans="1:14" ht="15.75" customHeight="1">
      <c r="A43" s="44" t="s">
        <v>49</v>
      </c>
      <c r="B43" s="39"/>
      <c r="C43" s="39"/>
      <c r="D43" s="39"/>
      <c r="E43" s="39"/>
      <c r="F43" s="39"/>
      <c r="G43" s="39"/>
      <c r="H43" s="45" t="s">
        <v>17</v>
      </c>
      <c r="I43" s="46"/>
      <c r="J43" s="46"/>
      <c r="K43" s="47">
        <f>K42*3.6</f>
        <v>576</v>
      </c>
      <c r="L43" s="46" t="s">
        <v>12</v>
      </c>
      <c r="M43" s="39"/>
      <c r="N43" s="42"/>
    </row>
    <row r="44" spans="1:14" ht="15.75" customHeight="1">
      <c r="A44" s="38"/>
      <c r="B44" s="39"/>
      <c r="C44" s="39"/>
      <c r="D44" s="39"/>
      <c r="E44" s="39"/>
      <c r="F44" s="39"/>
      <c r="G44" s="39"/>
      <c r="H44" s="108" t="s">
        <v>66</v>
      </c>
      <c r="I44" s="108"/>
      <c r="J44" s="108"/>
      <c r="K44" s="107">
        <f>K43/L38</f>
        <v>4.363636363636363</v>
      </c>
      <c r="L44" s="108" t="s">
        <v>13</v>
      </c>
      <c r="M44" s="109" t="s">
        <v>68</v>
      </c>
      <c r="N44" s="110"/>
    </row>
    <row r="45" spans="1:14" ht="15.75" customHeight="1">
      <c r="A45" s="38"/>
      <c r="B45" s="39"/>
      <c r="C45" s="39"/>
      <c r="D45" s="39"/>
      <c r="E45" s="39"/>
      <c r="F45" s="39"/>
      <c r="G45" s="39"/>
      <c r="H45" s="108"/>
      <c r="I45" s="108"/>
      <c r="J45" s="108"/>
      <c r="K45" s="107"/>
      <c r="L45" s="108"/>
      <c r="M45" s="109"/>
      <c r="N45" s="110"/>
    </row>
    <row r="46" spans="1:14" ht="15.75" customHeight="1">
      <c r="A46" s="38"/>
      <c r="B46" s="39"/>
      <c r="C46" s="39"/>
      <c r="D46" s="39"/>
      <c r="E46" s="39"/>
      <c r="F46" s="48"/>
      <c r="G46" s="48"/>
      <c r="H46" s="48"/>
      <c r="I46" s="39"/>
      <c r="J46" s="39"/>
      <c r="K46" s="39"/>
      <c r="L46" s="39"/>
      <c r="M46" s="39"/>
      <c r="N46" s="42"/>
    </row>
    <row r="47" spans="1:14" ht="15.75" customHeight="1">
      <c r="A47" s="38" t="s">
        <v>0</v>
      </c>
      <c r="B47" s="39" t="s">
        <v>29</v>
      </c>
      <c r="C47" s="39"/>
      <c r="D47" s="39"/>
      <c r="E47" s="39"/>
      <c r="F47" s="66" t="s">
        <v>23</v>
      </c>
      <c r="G47" s="49">
        <f>IF(M59="","400",M59)</f>
        <v>400</v>
      </c>
      <c r="H47" s="39" t="s">
        <v>62</v>
      </c>
      <c r="I47" s="39"/>
      <c r="J47" s="39"/>
      <c r="K47" s="39"/>
      <c r="L47" s="39"/>
      <c r="M47" s="39"/>
      <c r="N47" s="42"/>
    </row>
    <row r="48" spans="1:14" ht="15.75" customHeight="1">
      <c r="A48" s="38" t="s">
        <v>0</v>
      </c>
      <c r="B48" s="39" t="s">
        <v>29</v>
      </c>
      <c r="C48" s="39"/>
      <c r="D48" s="39"/>
      <c r="E48" s="39"/>
      <c r="F48" s="66" t="s">
        <v>16</v>
      </c>
      <c r="G48" s="49">
        <f>IF(M59="","400",M59)</f>
        <v>400</v>
      </c>
      <c r="H48" s="39" t="s">
        <v>61</v>
      </c>
      <c r="I48" s="39"/>
      <c r="J48" s="39"/>
      <c r="K48" s="39"/>
      <c r="L48" s="39"/>
      <c r="M48" s="39"/>
      <c r="N48" s="42"/>
    </row>
    <row r="49" spans="1:14" ht="15.75" customHeight="1">
      <c r="A49" s="38" t="s">
        <v>1</v>
      </c>
      <c r="B49" s="39" t="s">
        <v>30</v>
      </c>
      <c r="C49" s="39"/>
      <c r="D49" s="39"/>
      <c r="E49" s="39"/>
      <c r="F49" s="66" t="s">
        <v>1</v>
      </c>
      <c r="G49" s="39">
        <f>K49*F42</f>
        <v>0.15</v>
      </c>
      <c r="H49" s="39" t="s">
        <v>65</v>
      </c>
      <c r="I49" s="39"/>
      <c r="J49" s="50" t="s">
        <v>55</v>
      </c>
      <c r="K49" s="67">
        <f>I63</f>
        <v>30</v>
      </c>
      <c r="L49" s="68" t="s">
        <v>89</v>
      </c>
      <c r="M49" s="39"/>
      <c r="N49" s="42"/>
    </row>
    <row r="50" spans="1:14" ht="15.75" customHeight="1">
      <c r="A50" s="38" t="s">
        <v>3</v>
      </c>
      <c r="B50" s="39" t="s">
        <v>21</v>
      </c>
      <c r="C50" s="39"/>
      <c r="D50" s="39"/>
      <c r="E50" s="39"/>
      <c r="F50" s="66" t="s">
        <v>3</v>
      </c>
      <c r="G50" s="40">
        <f>E63</f>
        <v>160</v>
      </c>
      <c r="H50" s="39" t="s">
        <v>56</v>
      </c>
      <c r="I50" s="39"/>
      <c r="J50" s="39"/>
      <c r="K50" s="40"/>
      <c r="L50" s="40"/>
      <c r="M50" s="39"/>
      <c r="N50" s="42"/>
    </row>
    <row r="51" spans="1:14" ht="15.75" customHeight="1">
      <c r="A51" s="38" t="s">
        <v>4</v>
      </c>
      <c r="B51" s="39" t="s">
        <v>5</v>
      </c>
      <c r="C51" s="39"/>
      <c r="D51" s="39"/>
      <c r="E51" s="39"/>
      <c r="F51" s="66" t="s">
        <v>4</v>
      </c>
      <c r="G51" s="41">
        <f>ROUND(G50*3.6/L38,2)</f>
        <v>4.36</v>
      </c>
      <c r="H51" s="39" t="s">
        <v>38</v>
      </c>
      <c r="I51" s="39"/>
      <c r="J51" s="39"/>
      <c r="K51" s="40"/>
      <c r="L51" s="40"/>
      <c r="M51" s="39"/>
      <c r="N51" s="42"/>
    </row>
    <row r="52" spans="1:14" ht="15.75" customHeight="1">
      <c r="A52" s="38" t="s">
        <v>6</v>
      </c>
      <c r="B52" s="39" t="s">
        <v>18</v>
      </c>
      <c r="C52" s="39"/>
      <c r="D52" s="39"/>
      <c r="E52" s="39"/>
      <c r="F52" s="66" t="s">
        <v>6</v>
      </c>
      <c r="G52" s="40">
        <f>I66</f>
        <v>3</v>
      </c>
      <c r="H52" s="39" t="s">
        <v>46</v>
      </c>
      <c r="I52" s="39"/>
      <c r="J52" s="39"/>
      <c r="K52" s="39"/>
      <c r="L52" s="39"/>
      <c r="M52" s="39"/>
      <c r="N52" s="42"/>
    </row>
    <row r="53" spans="1:14" ht="15.75" customHeight="1">
      <c r="A53" s="38" t="s">
        <v>7</v>
      </c>
      <c r="B53" s="39" t="s">
        <v>8</v>
      </c>
      <c r="C53" s="39"/>
      <c r="D53" s="39"/>
      <c r="E53" s="39"/>
      <c r="F53" s="66" t="s">
        <v>19</v>
      </c>
      <c r="G53" s="39">
        <v>0</v>
      </c>
      <c r="H53" s="39" t="s">
        <v>20</v>
      </c>
      <c r="I53" s="39"/>
      <c r="J53" s="39"/>
      <c r="K53" s="39"/>
      <c r="L53" s="39"/>
      <c r="M53" s="39"/>
      <c r="N53" s="42"/>
    </row>
    <row r="54" spans="1:14" ht="15.75" customHeight="1">
      <c r="A54" s="38" t="s">
        <v>9</v>
      </c>
      <c r="B54" s="39" t="s">
        <v>10</v>
      </c>
      <c r="C54" s="39"/>
      <c r="D54" s="39"/>
      <c r="E54" s="39"/>
      <c r="F54" s="66" t="s">
        <v>9</v>
      </c>
      <c r="G54" s="39">
        <v>2.72</v>
      </c>
      <c r="H54" s="39"/>
      <c r="I54" s="39"/>
      <c r="J54" s="39"/>
      <c r="K54" s="39"/>
      <c r="L54" s="39"/>
      <c r="M54" s="39"/>
      <c r="N54" s="42"/>
    </row>
    <row r="55" spans="1:14" ht="15.75" customHeight="1">
      <c r="A55" s="38" t="s">
        <v>14</v>
      </c>
      <c r="B55" s="39" t="s">
        <v>15</v>
      </c>
      <c r="C55" s="39"/>
      <c r="D55" s="39"/>
      <c r="E55" s="39"/>
      <c r="F55" s="66" t="s">
        <v>24</v>
      </c>
      <c r="G55" s="51">
        <f>G51*G52</f>
        <v>13.080000000000002</v>
      </c>
      <c r="H55" s="39" t="s">
        <v>31</v>
      </c>
      <c r="I55" s="39"/>
      <c r="J55" s="39"/>
      <c r="K55" s="39"/>
      <c r="L55" s="39"/>
      <c r="M55" s="39"/>
      <c r="N55" s="42"/>
    </row>
    <row r="56" spans="1:14" ht="15.75" customHeight="1">
      <c r="A56" s="38"/>
      <c r="B56" s="39"/>
      <c r="C56" s="39"/>
      <c r="D56" s="39"/>
      <c r="E56" s="39"/>
      <c r="F56" s="39"/>
      <c r="G56" s="51"/>
      <c r="H56" s="39"/>
      <c r="I56" s="39"/>
      <c r="J56" s="39"/>
      <c r="K56" s="39"/>
      <c r="L56" s="39"/>
      <c r="M56" s="39"/>
      <c r="N56" s="42"/>
    </row>
    <row r="57" spans="1:14" ht="15.75" customHeight="1">
      <c r="A57" s="38"/>
      <c r="B57" s="40" t="s">
        <v>59</v>
      </c>
      <c r="C57" s="39"/>
      <c r="D57" s="39"/>
      <c r="E57" s="39"/>
      <c r="F57" s="39"/>
      <c r="G57" s="51"/>
      <c r="H57" s="39"/>
      <c r="I57" s="39"/>
      <c r="J57" s="39"/>
      <c r="K57" s="39"/>
      <c r="L57" s="39"/>
      <c r="M57" s="39"/>
      <c r="N57" s="42"/>
    </row>
    <row r="58" spans="1:14" ht="15.75" customHeight="1">
      <c r="A58" s="38"/>
      <c r="B58" s="52" t="s">
        <v>82</v>
      </c>
      <c r="C58" s="39"/>
      <c r="D58" s="39"/>
      <c r="E58" s="39"/>
      <c r="F58" s="39"/>
      <c r="G58" s="51"/>
      <c r="H58" s="39"/>
      <c r="I58" s="39"/>
      <c r="J58" s="39"/>
      <c r="K58" s="39"/>
      <c r="L58" s="39"/>
      <c r="M58" s="39"/>
      <c r="N58" s="42"/>
    </row>
    <row r="59" spans="1:14" ht="15.75" customHeight="1">
      <c r="A59" s="38"/>
      <c r="B59" s="40" t="s">
        <v>60</v>
      </c>
      <c r="C59" s="39"/>
      <c r="D59" s="39"/>
      <c r="E59" s="39"/>
      <c r="F59" s="39"/>
      <c r="G59" s="51"/>
      <c r="H59" s="39"/>
      <c r="I59" s="39"/>
      <c r="J59" s="39"/>
      <c r="K59" s="39"/>
      <c r="L59" s="53"/>
      <c r="M59" s="34">
        <v>400</v>
      </c>
      <c r="N59" s="42"/>
    </row>
    <row r="60" spans="1:14" ht="15.75" customHeight="1">
      <c r="A60" s="3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42"/>
    </row>
    <row r="61" spans="1:14" s="3" customFormat="1" ht="15.75" customHeight="1" thickBot="1">
      <c r="A61" s="54"/>
      <c r="B61" s="55" t="s">
        <v>48</v>
      </c>
      <c r="C61" s="55"/>
      <c r="D61" s="55"/>
      <c r="E61" s="56"/>
      <c r="F61" s="56"/>
      <c r="G61" s="56"/>
      <c r="H61" s="56"/>
      <c r="I61" s="56"/>
      <c r="J61" s="57"/>
      <c r="K61" s="56"/>
      <c r="L61" s="58">
        <f>IF(I63="","",(I63*8))</f>
        <v>240</v>
      </c>
      <c r="M61" s="55" t="s">
        <v>2</v>
      </c>
      <c r="N61" s="59"/>
    </row>
    <row r="62" spans="1:14" ht="15.75" customHeight="1" thickTop="1">
      <c r="A62" s="16"/>
      <c r="B62" s="2"/>
      <c r="C62" s="2"/>
      <c r="D62" s="2"/>
      <c r="E62" s="2"/>
      <c r="F62" s="2"/>
      <c r="G62" s="2"/>
      <c r="H62" s="2"/>
      <c r="I62" s="2"/>
      <c r="J62" s="2"/>
      <c r="K62" s="70"/>
      <c r="L62" s="71"/>
      <c r="M62" s="71"/>
      <c r="N62" s="72"/>
    </row>
    <row r="63" spans="1:14" ht="15.75" customHeight="1">
      <c r="A63" s="16"/>
      <c r="B63" s="2"/>
      <c r="C63" s="2"/>
      <c r="D63" s="2"/>
      <c r="E63" s="140">
        <v>160</v>
      </c>
      <c r="F63" s="141"/>
      <c r="G63" s="6"/>
      <c r="H63" s="2"/>
      <c r="I63" s="131">
        <v>30</v>
      </c>
      <c r="J63" s="2"/>
      <c r="K63" s="73" t="s">
        <v>79</v>
      </c>
      <c r="L63" s="74"/>
      <c r="M63" s="74"/>
      <c r="N63" s="75"/>
    </row>
    <row r="64" spans="1:14" ht="15.75" customHeight="1">
      <c r="A64" s="16"/>
      <c r="B64" s="2"/>
      <c r="C64" s="2" t="s">
        <v>26</v>
      </c>
      <c r="D64" s="2"/>
      <c r="E64" s="142"/>
      <c r="F64" s="143"/>
      <c r="G64" s="2" t="s">
        <v>2</v>
      </c>
      <c r="H64" s="2" t="s">
        <v>43</v>
      </c>
      <c r="I64" s="132"/>
      <c r="J64" s="2" t="s">
        <v>44</v>
      </c>
      <c r="K64" s="73" t="s">
        <v>78</v>
      </c>
      <c r="L64" s="74"/>
      <c r="M64" s="74"/>
      <c r="N64" s="75"/>
    </row>
    <row r="65" spans="1:14" ht="15.75" customHeight="1">
      <c r="A65" s="16"/>
      <c r="B65" s="2"/>
      <c r="C65" s="2"/>
      <c r="D65" s="2"/>
      <c r="E65" s="144"/>
      <c r="F65" s="145"/>
      <c r="G65" s="6"/>
      <c r="H65" s="2"/>
      <c r="I65" s="133"/>
      <c r="J65" s="2"/>
      <c r="K65" s="73" t="s">
        <v>80</v>
      </c>
      <c r="L65" s="74"/>
      <c r="M65" s="74"/>
      <c r="N65" s="75"/>
    </row>
    <row r="66" spans="1:14" ht="15.75" customHeight="1">
      <c r="A66" s="16"/>
      <c r="B66" s="2"/>
      <c r="C66" s="2"/>
      <c r="D66" s="2"/>
      <c r="E66" s="134">
        <f>($G$48+(POWER(10,6)*$G$49/$G$50))*(1-(1/(POWER(2.72,$G$55))))+($G$47*1/(POWER(2.72,$G$55)))</f>
        <v>1337.4980599630053</v>
      </c>
      <c r="F66" s="135"/>
      <c r="G66" s="7"/>
      <c r="H66" s="2"/>
      <c r="I66" s="131">
        <v>3</v>
      </c>
      <c r="J66" s="6"/>
      <c r="K66" s="73" t="s">
        <v>81</v>
      </c>
      <c r="L66" s="74"/>
      <c r="M66" s="76"/>
      <c r="N66" s="75"/>
    </row>
    <row r="67" spans="1:14" ht="15.75" customHeight="1">
      <c r="A67" s="16"/>
      <c r="B67" s="2"/>
      <c r="C67" s="2"/>
      <c r="D67" s="36" t="s">
        <v>83</v>
      </c>
      <c r="E67" s="136"/>
      <c r="F67" s="137"/>
      <c r="G67" s="2" t="s">
        <v>22</v>
      </c>
      <c r="H67" s="2" t="s">
        <v>27</v>
      </c>
      <c r="I67" s="132"/>
      <c r="J67" s="2" t="s">
        <v>28</v>
      </c>
      <c r="K67" s="73" t="s">
        <v>84</v>
      </c>
      <c r="L67" s="74"/>
      <c r="M67" s="76"/>
      <c r="N67" s="75"/>
    </row>
    <row r="68" spans="1:14" ht="15.75" customHeight="1">
      <c r="A68" s="16"/>
      <c r="B68" s="2"/>
      <c r="C68" s="2"/>
      <c r="D68" s="5" t="s">
        <v>32</v>
      </c>
      <c r="E68" s="138"/>
      <c r="F68" s="139"/>
      <c r="G68" s="7"/>
      <c r="H68" s="2"/>
      <c r="I68" s="133"/>
      <c r="J68" s="6"/>
      <c r="K68" s="73" t="s">
        <v>85</v>
      </c>
      <c r="L68" s="76"/>
      <c r="M68" s="76"/>
      <c r="N68" s="75"/>
    </row>
    <row r="69" spans="1:14" ht="15.75" customHeight="1" thickBot="1">
      <c r="A69" s="17"/>
      <c r="B69" s="18"/>
      <c r="C69" s="18"/>
      <c r="D69" s="18"/>
      <c r="E69" s="18"/>
      <c r="F69" s="18"/>
      <c r="G69" s="18"/>
      <c r="H69" s="18"/>
      <c r="I69" s="18"/>
      <c r="J69" s="18"/>
      <c r="K69" s="77"/>
      <c r="L69" s="78"/>
      <c r="M69" s="78"/>
      <c r="N69" s="79"/>
    </row>
    <row r="70" spans="1:14" ht="15.75" customHeight="1" thickTop="1">
      <c r="A70" s="13"/>
      <c r="B70" s="14" t="s">
        <v>33</v>
      </c>
      <c r="C70" s="14"/>
      <c r="D70" s="71" t="s">
        <v>69</v>
      </c>
      <c r="E70" s="71"/>
      <c r="F70" s="71"/>
      <c r="G70" s="71"/>
      <c r="H70" s="71"/>
      <c r="I70" s="71"/>
      <c r="J70" s="71"/>
      <c r="K70" s="71"/>
      <c r="L70" s="71"/>
      <c r="M70" s="71"/>
      <c r="N70" s="72"/>
    </row>
    <row r="71" spans="1:14" ht="15.75" customHeight="1">
      <c r="A71" s="16"/>
      <c r="B71" s="2"/>
      <c r="C71" s="2"/>
      <c r="D71" s="76" t="s">
        <v>70</v>
      </c>
      <c r="E71" s="76"/>
      <c r="F71" s="76"/>
      <c r="G71" s="76"/>
      <c r="H71" s="76"/>
      <c r="I71" s="76"/>
      <c r="J71" s="76"/>
      <c r="K71" s="76"/>
      <c r="L71" s="76"/>
      <c r="M71" s="76"/>
      <c r="N71" s="75"/>
    </row>
    <row r="72" spans="1:14" ht="15.75" customHeight="1">
      <c r="A72" s="16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15"/>
    </row>
    <row r="73" spans="1:14" ht="15.75" customHeight="1">
      <c r="A73" s="16"/>
      <c r="B73" s="129" t="s">
        <v>34</v>
      </c>
      <c r="C73" s="130"/>
      <c r="D73" s="8" t="s">
        <v>37</v>
      </c>
      <c r="E73" s="2"/>
      <c r="F73" s="12" t="s">
        <v>58</v>
      </c>
      <c r="G73" s="2"/>
      <c r="H73" s="60" t="s">
        <v>35</v>
      </c>
      <c r="I73" s="2"/>
      <c r="J73" s="32" t="s">
        <v>36</v>
      </c>
      <c r="K73" s="2"/>
      <c r="L73" s="2"/>
      <c r="M73" s="2"/>
      <c r="N73" s="15"/>
    </row>
    <row r="74" spans="1:14" ht="15.75" customHeight="1">
      <c r="A74" s="16"/>
      <c r="B74" s="28" t="s">
        <v>39</v>
      </c>
      <c r="C74" s="29" t="s">
        <v>40</v>
      </c>
      <c r="D74" s="4" t="s">
        <v>47</v>
      </c>
      <c r="E74" s="8" t="s">
        <v>41</v>
      </c>
      <c r="F74" s="30" t="s">
        <v>44</v>
      </c>
      <c r="G74" s="21" t="s">
        <v>45</v>
      </c>
      <c r="H74" s="60"/>
      <c r="I74" s="2"/>
      <c r="J74" s="31"/>
      <c r="K74" s="2"/>
      <c r="L74" s="2"/>
      <c r="M74" s="2"/>
      <c r="N74" s="15"/>
    </row>
    <row r="75" spans="1:14" ht="15.75" customHeight="1">
      <c r="A75" s="16"/>
      <c r="B75" s="22">
        <v>0.375</v>
      </c>
      <c r="C75" s="23">
        <v>0.4166666666666667</v>
      </c>
      <c r="D75" s="10">
        <f aca="true" t="shared" si="0" ref="D75:D95">IF(C75="","",(C75-B75)*24)</f>
        <v>1.0000000000000004</v>
      </c>
      <c r="E75" s="10">
        <f aca="true" t="shared" si="1" ref="E75:E95">D75*$G$51</f>
        <v>4.360000000000002</v>
      </c>
      <c r="F75" s="25">
        <v>30</v>
      </c>
      <c r="G75" s="11">
        <f aca="true" t="shared" si="2" ref="G75:G95">F75*$F$42</f>
        <v>0.15</v>
      </c>
      <c r="H75" s="61">
        <f>IF(F75="","",M59)</f>
        <v>400</v>
      </c>
      <c r="I75" s="35"/>
      <c r="J75" s="27">
        <f>IF(F75="","",(($G$48+(POWER(10,6)*G75/$G$50))*(1-(1/(POWER(2.72,E75))))+($G$47*1/(POWER(2.72,E75)))))</f>
        <v>1325.5532203141843</v>
      </c>
      <c r="K75" s="9"/>
      <c r="L75" s="2"/>
      <c r="M75" s="2"/>
      <c r="N75" s="15"/>
    </row>
    <row r="76" spans="1:14" ht="15.75" customHeight="1">
      <c r="A76" s="16"/>
      <c r="B76" s="62">
        <f>C75</f>
        <v>0.4166666666666667</v>
      </c>
      <c r="C76" s="23">
        <v>0.4270833333333333</v>
      </c>
      <c r="D76" s="10">
        <f t="shared" si="0"/>
        <v>0.2499999999999991</v>
      </c>
      <c r="E76" s="10">
        <f t="shared" si="1"/>
        <v>1.0899999999999963</v>
      </c>
      <c r="F76" s="25">
        <v>2</v>
      </c>
      <c r="G76" s="11">
        <f t="shared" si="2"/>
        <v>0.01</v>
      </c>
      <c r="H76" s="61">
        <f aca="true" t="shared" si="3" ref="H76:H95">IF(F76="","",J75)</f>
        <v>1325.5532203141843</v>
      </c>
      <c r="I76" s="35"/>
      <c r="J76" s="27">
        <f>IF(F76="","",(($G$48+(POWER(10,6)*G76/$G$50))*(1-(1/(POWER(2.72,E76))))+(J75*1/(POWER(2.72,E76)))))</f>
        <v>752.4729400946255</v>
      </c>
      <c r="K76" s="9"/>
      <c r="L76" s="2"/>
      <c r="M76" s="2"/>
      <c r="N76" s="15"/>
    </row>
    <row r="77" spans="1:14" ht="15.75" customHeight="1">
      <c r="A77" s="16"/>
      <c r="B77" s="62">
        <f aca="true" t="shared" si="4" ref="B77:B95">C76</f>
        <v>0.4270833333333333</v>
      </c>
      <c r="C77" s="23">
        <v>0.46875</v>
      </c>
      <c r="D77" s="10">
        <f t="shared" si="0"/>
        <v>1.0000000000000004</v>
      </c>
      <c r="E77" s="10">
        <f t="shared" si="1"/>
        <v>4.360000000000002</v>
      </c>
      <c r="F77" s="25">
        <v>28</v>
      </c>
      <c r="G77" s="11">
        <f t="shared" si="2"/>
        <v>0.14</v>
      </c>
      <c r="H77" s="61">
        <f t="shared" si="3"/>
        <v>752.4729400946255</v>
      </c>
      <c r="I77" s="35"/>
      <c r="J77" s="27">
        <f aca="true" t="shared" si="5" ref="J77:J95">IF(F77="","",(($G$48+(POWER(10,6)*G77/$G$50))*(1-(1/(POWER(2.72,E77))))+(J76*1/(POWER(2.72,E77)))))</f>
        <v>1268.3413166244625</v>
      </c>
      <c r="K77" s="2"/>
      <c r="L77" s="2"/>
      <c r="M77" s="2"/>
      <c r="N77" s="15"/>
    </row>
    <row r="78" spans="1:14" ht="15.75" customHeight="1">
      <c r="A78" s="16"/>
      <c r="B78" s="62">
        <f t="shared" si="4"/>
        <v>0.46875</v>
      </c>
      <c r="C78" s="23">
        <v>0.4791666666666667</v>
      </c>
      <c r="D78" s="10">
        <f t="shared" si="0"/>
        <v>0.25000000000000044</v>
      </c>
      <c r="E78" s="10">
        <f t="shared" si="1"/>
        <v>1.090000000000002</v>
      </c>
      <c r="F78" s="25">
        <v>3</v>
      </c>
      <c r="G78" s="11">
        <f t="shared" si="2"/>
        <v>0.015</v>
      </c>
      <c r="H78" s="61">
        <f t="shared" si="3"/>
        <v>1268.3413166244625</v>
      </c>
      <c r="I78" s="35"/>
      <c r="J78" s="27">
        <f t="shared" si="5"/>
        <v>754.0010669870328</v>
      </c>
      <c r="K78" s="2"/>
      <c r="L78" s="2"/>
      <c r="M78" s="2"/>
      <c r="N78" s="15"/>
    </row>
    <row r="79" spans="1:14" ht="15.75" customHeight="1">
      <c r="A79" s="16"/>
      <c r="B79" s="62">
        <f t="shared" si="4"/>
        <v>0.4791666666666667</v>
      </c>
      <c r="C79" s="23">
        <v>0.5208333333333334</v>
      </c>
      <c r="D79" s="10">
        <f t="shared" si="0"/>
        <v>1.0000000000000004</v>
      </c>
      <c r="E79" s="10">
        <f t="shared" si="1"/>
        <v>4.360000000000002</v>
      </c>
      <c r="F79" s="25">
        <v>30</v>
      </c>
      <c r="G79" s="11">
        <f t="shared" si="2"/>
        <v>0.15</v>
      </c>
      <c r="H79" s="61">
        <f t="shared" si="3"/>
        <v>754.0010669870328</v>
      </c>
      <c r="I79" s="35"/>
      <c r="J79" s="27">
        <f t="shared" si="5"/>
        <v>1330.0643379204114</v>
      </c>
      <c r="K79" s="2"/>
      <c r="L79" s="2"/>
      <c r="M79" s="2"/>
      <c r="N79" s="15"/>
    </row>
    <row r="80" spans="1:14" ht="15.75" customHeight="1">
      <c r="A80" s="16"/>
      <c r="B80" s="62">
        <f t="shared" si="4"/>
        <v>0.5208333333333334</v>
      </c>
      <c r="C80" s="23">
        <v>0.5625</v>
      </c>
      <c r="D80" s="10">
        <f t="shared" si="0"/>
        <v>0.9999999999999991</v>
      </c>
      <c r="E80" s="10">
        <f t="shared" si="1"/>
        <v>4.359999999999997</v>
      </c>
      <c r="F80" s="25">
        <v>0</v>
      </c>
      <c r="G80" s="11">
        <f t="shared" si="2"/>
        <v>0</v>
      </c>
      <c r="H80" s="61">
        <f t="shared" si="3"/>
        <v>1330.0643379204114</v>
      </c>
      <c r="I80" s="35"/>
      <c r="J80" s="27">
        <f t="shared" si="5"/>
        <v>411.8520253213537</v>
      </c>
      <c r="K80" s="2"/>
      <c r="L80" s="2"/>
      <c r="M80" s="2"/>
      <c r="N80" s="15"/>
    </row>
    <row r="81" spans="1:14" ht="15.75" customHeight="1">
      <c r="A81" s="16"/>
      <c r="B81" s="62">
        <f t="shared" si="4"/>
        <v>0.5625</v>
      </c>
      <c r="C81" s="23">
        <v>0.6041666666666666</v>
      </c>
      <c r="D81" s="10">
        <f t="shared" si="0"/>
        <v>0.9999999999999991</v>
      </c>
      <c r="E81" s="10">
        <f t="shared" si="1"/>
        <v>4.359999999999997</v>
      </c>
      <c r="F81" s="25">
        <v>30</v>
      </c>
      <c r="G81" s="11">
        <f t="shared" si="2"/>
        <v>0.15</v>
      </c>
      <c r="H81" s="61">
        <f t="shared" si="3"/>
        <v>411.8520253213537</v>
      </c>
      <c r="I81" s="35"/>
      <c r="J81" s="27">
        <f t="shared" si="5"/>
        <v>1325.7042534185523</v>
      </c>
      <c r="K81" s="2"/>
      <c r="L81" s="2"/>
      <c r="M81" s="2"/>
      <c r="N81" s="15"/>
    </row>
    <row r="82" spans="1:14" ht="15.75" customHeight="1">
      <c r="A82" s="16"/>
      <c r="B82" s="62">
        <f t="shared" si="4"/>
        <v>0.6041666666666666</v>
      </c>
      <c r="C82" s="23">
        <v>0.6145833333333334</v>
      </c>
      <c r="D82" s="10">
        <f t="shared" si="0"/>
        <v>0.2500000000000018</v>
      </c>
      <c r="E82" s="10">
        <f t="shared" si="1"/>
        <v>1.0900000000000079</v>
      </c>
      <c r="F82" s="25">
        <v>2</v>
      </c>
      <c r="G82" s="11">
        <f t="shared" si="2"/>
        <v>0.01</v>
      </c>
      <c r="H82" s="61">
        <f t="shared" si="3"/>
        <v>1325.7042534185523</v>
      </c>
      <c r="I82" s="35"/>
      <c r="J82" s="27">
        <f t="shared" si="5"/>
        <v>752.5236849528701</v>
      </c>
      <c r="K82" s="2"/>
      <c r="L82" s="2"/>
      <c r="M82" s="2"/>
      <c r="N82" s="15"/>
    </row>
    <row r="83" spans="1:14" ht="15.75" customHeight="1">
      <c r="A83" s="16"/>
      <c r="B83" s="62">
        <f t="shared" si="4"/>
        <v>0.6145833333333334</v>
      </c>
      <c r="C83" s="23">
        <v>0.65625</v>
      </c>
      <c r="D83" s="10">
        <f t="shared" si="0"/>
        <v>0.9999999999999991</v>
      </c>
      <c r="E83" s="10">
        <f t="shared" si="1"/>
        <v>4.359999999999997</v>
      </c>
      <c r="F83" s="25">
        <v>40</v>
      </c>
      <c r="G83" s="11">
        <f t="shared" si="2"/>
        <v>0.2</v>
      </c>
      <c r="H83" s="61">
        <f t="shared" si="3"/>
        <v>752.5236849528701</v>
      </c>
      <c r="I83" s="35"/>
      <c r="J83" s="27">
        <f t="shared" si="5"/>
        <v>1638.5632514036206</v>
      </c>
      <c r="K83" s="2"/>
      <c r="L83" s="2"/>
      <c r="M83" s="2"/>
      <c r="N83" s="15"/>
    </row>
    <row r="84" spans="1:14" ht="15.75" customHeight="1">
      <c r="A84" s="16"/>
      <c r="B84" s="62">
        <f t="shared" si="4"/>
        <v>0.65625</v>
      </c>
      <c r="C84" s="23">
        <v>0.6666666666666666</v>
      </c>
      <c r="D84" s="10">
        <f t="shared" si="0"/>
        <v>0.2499999999999991</v>
      </c>
      <c r="E84" s="10">
        <f t="shared" si="1"/>
        <v>1.0899999999999963</v>
      </c>
      <c r="F84" s="25">
        <v>20</v>
      </c>
      <c r="G84" s="11">
        <f t="shared" si="2"/>
        <v>0.1</v>
      </c>
      <c r="H84" s="61">
        <f t="shared" si="3"/>
        <v>1638.5632514036206</v>
      </c>
      <c r="I84" s="35"/>
      <c r="J84" s="27">
        <f t="shared" si="5"/>
        <v>1231.1480517722387</v>
      </c>
      <c r="K84" s="2"/>
      <c r="L84" s="2"/>
      <c r="M84" s="2"/>
      <c r="N84" s="15"/>
    </row>
    <row r="85" spans="1:14" ht="15.75" customHeight="1">
      <c r="A85" s="16"/>
      <c r="B85" s="62">
        <f t="shared" si="4"/>
        <v>0.6666666666666666</v>
      </c>
      <c r="C85" s="23">
        <v>0.7083333333333334</v>
      </c>
      <c r="D85" s="10">
        <f t="shared" si="0"/>
        <v>1.0000000000000018</v>
      </c>
      <c r="E85" s="10">
        <f t="shared" si="1"/>
        <v>4.360000000000008</v>
      </c>
      <c r="F85" s="25">
        <v>0</v>
      </c>
      <c r="G85" s="11">
        <f t="shared" si="2"/>
        <v>0</v>
      </c>
      <c r="H85" s="61">
        <f t="shared" si="3"/>
        <v>1231.1480517722387</v>
      </c>
      <c r="I85" s="35"/>
      <c r="J85" s="27">
        <f t="shared" si="5"/>
        <v>410.59151217153885</v>
      </c>
      <c r="K85" s="2"/>
      <c r="L85" s="2"/>
      <c r="M85" s="2"/>
      <c r="N85" s="15"/>
    </row>
    <row r="86" spans="1:14" ht="15.75" customHeight="1">
      <c r="A86" s="16"/>
      <c r="B86" s="62">
        <f t="shared" si="4"/>
        <v>0.7083333333333334</v>
      </c>
      <c r="C86" s="23"/>
      <c r="D86" s="10">
        <f t="shared" si="0"/>
      </c>
      <c r="E86" s="10" t="e">
        <f t="shared" si="1"/>
        <v>#VALUE!</v>
      </c>
      <c r="F86" s="25"/>
      <c r="G86" s="11">
        <f t="shared" si="2"/>
        <v>0</v>
      </c>
      <c r="H86" s="61">
        <f t="shared" si="3"/>
      </c>
      <c r="I86" s="35"/>
      <c r="J86" s="27">
        <f t="shared" si="5"/>
      </c>
      <c r="K86" s="2"/>
      <c r="L86" s="2"/>
      <c r="M86" s="2"/>
      <c r="N86" s="15"/>
    </row>
    <row r="87" spans="1:14" ht="15.75" customHeight="1">
      <c r="A87" s="16"/>
      <c r="B87" s="62">
        <f t="shared" si="4"/>
        <v>0</v>
      </c>
      <c r="C87" s="23"/>
      <c r="D87" s="10">
        <f t="shared" si="0"/>
      </c>
      <c r="E87" s="10" t="e">
        <f t="shared" si="1"/>
        <v>#VALUE!</v>
      </c>
      <c r="F87" s="25"/>
      <c r="G87" s="11">
        <f t="shared" si="2"/>
        <v>0</v>
      </c>
      <c r="H87" s="61">
        <f t="shared" si="3"/>
      </c>
      <c r="I87" s="35"/>
      <c r="J87" s="27">
        <f t="shared" si="5"/>
      </c>
      <c r="K87" s="2"/>
      <c r="L87" s="2"/>
      <c r="M87" s="2"/>
      <c r="N87" s="15"/>
    </row>
    <row r="88" spans="1:14" ht="15.75" customHeight="1">
      <c r="A88" s="16"/>
      <c r="B88" s="62">
        <f t="shared" si="4"/>
        <v>0</v>
      </c>
      <c r="C88" s="23"/>
      <c r="D88" s="10">
        <f t="shared" si="0"/>
      </c>
      <c r="E88" s="10" t="e">
        <f t="shared" si="1"/>
        <v>#VALUE!</v>
      </c>
      <c r="F88" s="25"/>
      <c r="G88" s="11">
        <f t="shared" si="2"/>
        <v>0</v>
      </c>
      <c r="H88" s="61">
        <f t="shared" si="3"/>
      </c>
      <c r="I88" s="35"/>
      <c r="J88" s="27">
        <f t="shared" si="5"/>
      </c>
      <c r="K88" s="2"/>
      <c r="L88" s="2"/>
      <c r="M88" s="2"/>
      <c r="N88" s="15"/>
    </row>
    <row r="89" spans="1:14" ht="15.75" customHeight="1">
      <c r="A89" s="16"/>
      <c r="B89" s="62">
        <f t="shared" si="4"/>
        <v>0</v>
      </c>
      <c r="C89" s="23"/>
      <c r="D89" s="10">
        <f t="shared" si="0"/>
      </c>
      <c r="E89" s="10" t="e">
        <f t="shared" si="1"/>
        <v>#VALUE!</v>
      </c>
      <c r="F89" s="25"/>
      <c r="G89" s="11">
        <f t="shared" si="2"/>
        <v>0</v>
      </c>
      <c r="H89" s="61">
        <f t="shared" si="3"/>
      </c>
      <c r="I89" s="35"/>
      <c r="J89" s="27">
        <f t="shared" si="5"/>
      </c>
      <c r="K89" s="2"/>
      <c r="L89" s="2"/>
      <c r="M89" s="2"/>
      <c r="N89" s="15"/>
    </row>
    <row r="90" spans="1:14" ht="15.75" customHeight="1">
      <c r="A90" s="16"/>
      <c r="B90" s="62">
        <f t="shared" si="4"/>
        <v>0</v>
      </c>
      <c r="C90" s="23"/>
      <c r="D90" s="10">
        <f t="shared" si="0"/>
      </c>
      <c r="E90" s="10" t="e">
        <f t="shared" si="1"/>
        <v>#VALUE!</v>
      </c>
      <c r="F90" s="25"/>
      <c r="G90" s="11">
        <f t="shared" si="2"/>
        <v>0</v>
      </c>
      <c r="H90" s="61">
        <f t="shared" si="3"/>
      </c>
      <c r="I90" s="35"/>
      <c r="J90" s="27">
        <f t="shared" si="5"/>
      </c>
      <c r="K90" s="2"/>
      <c r="L90" s="2"/>
      <c r="M90" s="2"/>
      <c r="N90" s="15"/>
    </row>
    <row r="91" spans="1:14" ht="15.75" customHeight="1">
      <c r="A91" s="16"/>
      <c r="B91" s="62">
        <f t="shared" si="4"/>
        <v>0</v>
      </c>
      <c r="C91" s="23"/>
      <c r="D91" s="10">
        <f t="shared" si="0"/>
      </c>
      <c r="E91" s="10" t="e">
        <f t="shared" si="1"/>
        <v>#VALUE!</v>
      </c>
      <c r="F91" s="25"/>
      <c r="G91" s="11">
        <f t="shared" si="2"/>
        <v>0</v>
      </c>
      <c r="H91" s="61">
        <f t="shared" si="3"/>
      </c>
      <c r="I91" s="35"/>
      <c r="J91" s="27">
        <f t="shared" si="5"/>
      </c>
      <c r="K91" s="2"/>
      <c r="L91" s="2"/>
      <c r="M91" s="2"/>
      <c r="N91" s="15"/>
    </row>
    <row r="92" spans="1:14" ht="15.75" customHeight="1">
      <c r="A92" s="16"/>
      <c r="B92" s="62">
        <f t="shared" si="4"/>
        <v>0</v>
      </c>
      <c r="C92" s="23"/>
      <c r="D92" s="10">
        <f t="shared" si="0"/>
      </c>
      <c r="E92" s="10" t="e">
        <f t="shared" si="1"/>
        <v>#VALUE!</v>
      </c>
      <c r="F92" s="25"/>
      <c r="G92" s="11">
        <f t="shared" si="2"/>
        <v>0</v>
      </c>
      <c r="H92" s="61">
        <f t="shared" si="3"/>
      </c>
      <c r="I92" s="35"/>
      <c r="J92" s="27">
        <f t="shared" si="5"/>
      </c>
      <c r="K92" s="2"/>
      <c r="L92" s="2"/>
      <c r="M92" s="2"/>
      <c r="N92" s="15"/>
    </row>
    <row r="93" spans="1:14" ht="15.75" customHeight="1">
      <c r="A93" s="16"/>
      <c r="B93" s="62">
        <f t="shared" si="4"/>
        <v>0</v>
      </c>
      <c r="C93" s="23"/>
      <c r="D93" s="10">
        <f t="shared" si="0"/>
      </c>
      <c r="E93" s="10" t="e">
        <f t="shared" si="1"/>
        <v>#VALUE!</v>
      </c>
      <c r="F93" s="25"/>
      <c r="G93" s="11">
        <f t="shared" si="2"/>
        <v>0</v>
      </c>
      <c r="H93" s="61">
        <f t="shared" si="3"/>
      </c>
      <c r="I93" s="35"/>
      <c r="J93" s="27">
        <f t="shared" si="5"/>
      </c>
      <c r="K93" s="2"/>
      <c r="L93" s="2"/>
      <c r="M93" s="2"/>
      <c r="N93" s="15"/>
    </row>
    <row r="94" spans="1:14" ht="15.75" customHeight="1">
      <c r="A94" s="16"/>
      <c r="B94" s="62">
        <f t="shared" si="4"/>
        <v>0</v>
      </c>
      <c r="C94" s="23"/>
      <c r="D94" s="10">
        <f t="shared" si="0"/>
      </c>
      <c r="E94" s="10" t="e">
        <f t="shared" si="1"/>
        <v>#VALUE!</v>
      </c>
      <c r="F94" s="25"/>
      <c r="G94" s="11">
        <f t="shared" si="2"/>
        <v>0</v>
      </c>
      <c r="H94" s="61">
        <f t="shared" si="3"/>
      </c>
      <c r="I94" s="35"/>
      <c r="J94" s="27">
        <f t="shared" si="5"/>
      </c>
      <c r="K94" s="2"/>
      <c r="L94" s="2"/>
      <c r="M94" s="2"/>
      <c r="N94" s="15"/>
    </row>
    <row r="95" spans="1:14" ht="15.75" customHeight="1">
      <c r="A95" s="16"/>
      <c r="B95" s="63">
        <f t="shared" si="4"/>
        <v>0</v>
      </c>
      <c r="C95" s="24"/>
      <c r="D95" s="10">
        <f t="shared" si="0"/>
      </c>
      <c r="E95" s="10" t="e">
        <f t="shared" si="1"/>
        <v>#VALUE!</v>
      </c>
      <c r="F95" s="26"/>
      <c r="G95" s="11">
        <f t="shared" si="2"/>
        <v>0</v>
      </c>
      <c r="H95" s="61">
        <f t="shared" si="3"/>
      </c>
      <c r="I95" s="35"/>
      <c r="J95" s="20">
        <f t="shared" si="5"/>
      </c>
      <c r="K95" s="2"/>
      <c r="L95" s="2"/>
      <c r="M95" s="2"/>
      <c r="N95" s="15"/>
    </row>
    <row r="96" spans="1:14" ht="15.75" customHeight="1">
      <c r="A96" s="16"/>
      <c r="B96" s="39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15"/>
    </row>
    <row r="97" spans="1:14" ht="15.75" customHeight="1">
      <c r="A97" s="16"/>
      <c r="B97" s="68" t="s">
        <v>108</v>
      </c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15"/>
    </row>
    <row r="98" spans="1:14" ht="15.75" customHeight="1">
      <c r="A98" s="16"/>
      <c r="B98" s="39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15"/>
    </row>
    <row r="99" spans="1:14" ht="15.75" customHeight="1">
      <c r="A99" s="16"/>
      <c r="B99" s="39" t="s">
        <v>53</v>
      </c>
      <c r="C99" s="37" t="s">
        <v>86</v>
      </c>
      <c r="D99" s="2"/>
      <c r="E99" s="2"/>
      <c r="G99" s="37" t="s">
        <v>87</v>
      </c>
      <c r="H99" s="2"/>
      <c r="I99" s="2"/>
      <c r="J99" s="2"/>
      <c r="K99" s="2"/>
      <c r="L99" s="2"/>
      <c r="M99" s="2"/>
      <c r="N99" s="15"/>
    </row>
    <row r="100" spans="1:14" ht="15.75" customHeight="1">
      <c r="A100" s="16"/>
      <c r="B100" s="39" t="s">
        <v>52</v>
      </c>
      <c r="C100" s="2" t="s">
        <v>57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15"/>
    </row>
    <row r="101" spans="1:14" ht="15.75" customHeight="1">
      <c r="A101" s="16"/>
      <c r="B101" s="39"/>
      <c r="C101" s="2" t="s">
        <v>54</v>
      </c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15"/>
    </row>
    <row r="102" spans="1:14" ht="15.75" customHeight="1">
      <c r="A102" s="16"/>
      <c r="B102" s="39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15"/>
    </row>
    <row r="103" spans="1:14" ht="15.75" customHeight="1">
      <c r="A103" s="16" t="s">
        <v>71</v>
      </c>
      <c r="B103" s="39"/>
      <c r="C103" s="2"/>
      <c r="D103" s="2"/>
      <c r="E103" s="2" t="s">
        <v>75</v>
      </c>
      <c r="F103" s="2"/>
      <c r="G103" s="2"/>
      <c r="H103" s="2"/>
      <c r="I103" s="2"/>
      <c r="J103" s="2"/>
      <c r="K103" s="2" t="s">
        <v>73</v>
      </c>
      <c r="L103" s="2" t="s">
        <v>74</v>
      </c>
      <c r="M103" s="2"/>
      <c r="N103" s="15"/>
    </row>
    <row r="104" spans="1:14" ht="15.75" customHeight="1" thickBot="1">
      <c r="A104" s="17"/>
      <c r="B104" s="64"/>
      <c r="C104" s="18"/>
      <c r="D104" s="18"/>
      <c r="E104" s="18" t="s">
        <v>72</v>
      </c>
      <c r="F104" s="18" t="s">
        <v>76</v>
      </c>
      <c r="G104" s="18"/>
      <c r="H104" s="18" t="s">
        <v>72</v>
      </c>
      <c r="I104" s="18" t="s">
        <v>77</v>
      </c>
      <c r="J104" s="18"/>
      <c r="K104" s="18"/>
      <c r="L104" s="18"/>
      <c r="M104" s="18"/>
      <c r="N104" s="19"/>
    </row>
    <row r="105" ht="16.5" thickTop="1"/>
  </sheetData>
  <sheetProtection password="EC5B" sheet="1" selectLockedCells="1"/>
  <mergeCells count="14">
    <mergeCell ref="A35:F37"/>
    <mergeCell ref="G35:L37"/>
    <mergeCell ref="B73:C73"/>
    <mergeCell ref="I63:I65"/>
    <mergeCell ref="E66:F68"/>
    <mergeCell ref="E63:F65"/>
    <mergeCell ref="I66:I68"/>
    <mergeCell ref="M35:N37"/>
    <mergeCell ref="L38:M40"/>
    <mergeCell ref="K44:K45"/>
    <mergeCell ref="L44:L45"/>
    <mergeCell ref="H44:J45"/>
    <mergeCell ref="M44:N45"/>
    <mergeCell ref="N38:N40"/>
  </mergeCells>
  <printOptions/>
  <pageMargins left="0.5905511811023623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</dc:creator>
  <cp:keywords/>
  <dc:description/>
  <cp:lastModifiedBy>Jim</cp:lastModifiedBy>
  <cp:lastPrinted>2017-11-22T17:50:12Z</cp:lastPrinted>
  <dcterms:created xsi:type="dcterms:W3CDTF">2009-10-10T13:12:28Z</dcterms:created>
  <dcterms:modified xsi:type="dcterms:W3CDTF">2017-11-22T18:45:00Z</dcterms:modified>
  <cp:category/>
  <cp:version/>
  <cp:contentType/>
  <cp:contentStatus/>
</cp:coreProperties>
</file>